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15\Til hjemmesiden\Ny mappe\"/>
    </mc:Choice>
  </mc:AlternateContent>
  <xr:revisionPtr revIDLastSave="0" documentId="8_{59DBED59-0F17-4F36-865C-BC7DF40007CD}" xr6:coauthVersionLast="36" xr6:coauthVersionMax="36" xr10:uidLastSave="{00000000-0000-0000-0000-000000000000}"/>
  <bookViews>
    <workbookView xWindow="0" yWindow="0" windowWidth="28800" windowHeight="11835" tabRatio="601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Udtømmende" sheetId="16" r:id="rId8"/>
    <sheet name="Rapport" sheetId="17" r:id="rId9"/>
    <sheet name="Rapport SGH" sheetId="19" r:id="rId10"/>
    <sheet name="Afstemning af ikke fordelte" sheetId="18" r:id="rId11"/>
  </sheets>
  <definedNames>
    <definedName name="_xlnm._FilterDatabase" localSheetId="0" hidden="1">'Skema 1'!$A$5:$A$55</definedName>
    <definedName name="_xlnm._FilterDatabase" localSheetId="1" hidden="1">'Skema 2'!$A$5:$A$55</definedName>
    <definedName name="_xlnm._FilterDatabase" localSheetId="2" hidden="1">'Skema 3'!$A$5:$A$35</definedName>
    <definedName name="_xlnm._FilterDatabase" localSheetId="3" hidden="1">'Skema 4'!$A$5:$A$30</definedName>
    <definedName name="_xlnm._FilterDatabase" localSheetId="4" hidden="1">'Skema 5'!$A$5:$A$30</definedName>
    <definedName name="_xlnm._FilterDatabase" localSheetId="5" hidden="1">'Skema 6'!$A$5:$A$145</definedName>
    <definedName name="_xlnm._FilterDatabase" localSheetId="6" hidden="1">'Skema 7'!$A$5:$A$10</definedName>
    <definedName name="_xlnm._FilterDatabase" localSheetId="7" hidden="1">Udtømmende!$A$4:$A$140</definedName>
    <definedName name="_xlnm.Print_Area" localSheetId="0">'Skema 1'!$A$1:$I$56</definedName>
    <definedName name="_xlnm.Print_Area" localSheetId="1">'Skema 2'!$A$1:$I$55</definedName>
    <definedName name="_xlnm.Print_Area" localSheetId="2">'Skema 3'!$A$1:$I$36</definedName>
    <definedName name="_xlnm.Print_Area" localSheetId="3">'Skema 4'!$A$1:$I$30</definedName>
    <definedName name="_xlnm.Print_Area" localSheetId="4">'Skema 5'!$A$1:$I$31</definedName>
    <definedName name="_xlnm.Print_Area" localSheetId="5">'Skema 6'!$A$1:$I$145</definedName>
    <definedName name="_xlnm.Print_Area" localSheetId="6">'Skema 7'!$A$1:$L$14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5" i="14" l="1"/>
  <c r="C117" i="14"/>
  <c r="C89" i="14"/>
  <c r="C61" i="14"/>
  <c r="C33" i="14"/>
  <c r="H144" i="14" l="1"/>
  <c r="G144" i="14"/>
  <c r="F145" i="14"/>
  <c r="H116" i="14"/>
  <c r="G116" i="14"/>
  <c r="F117" i="14"/>
  <c r="H88" i="14"/>
  <c r="G88" i="14"/>
  <c r="F89" i="14"/>
  <c r="H60" i="14"/>
  <c r="G60" i="14"/>
  <c r="F61" i="14"/>
  <c r="H32" i="14"/>
  <c r="G32" i="14"/>
  <c r="F33" i="14"/>
  <c r="E145" i="14" l="1"/>
  <c r="E117" i="14"/>
  <c r="E89" i="14"/>
  <c r="E33" i="14"/>
  <c r="D117" i="14" l="1"/>
  <c r="D89" i="14"/>
  <c r="D61" i="14"/>
  <c r="D33" i="14"/>
  <c r="C148" i="16" l="1"/>
  <c r="C165" i="16"/>
  <c r="C34" i="1" l="1"/>
  <c r="C32" i="1"/>
  <c r="C29" i="1"/>
  <c r="C28" i="1"/>
  <c r="C24" i="1"/>
  <c r="C22" i="1"/>
  <c r="C19" i="1"/>
  <c r="C18" i="1"/>
  <c r="C17" i="1"/>
  <c r="C14" i="1"/>
  <c r="C9" i="1"/>
  <c r="I13" i="19" l="1"/>
  <c r="I12" i="19"/>
  <c r="I11" i="19"/>
  <c r="I10" i="19"/>
  <c r="I9" i="19"/>
  <c r="I6" i="19"/>
  <c r="I5" i="19"/>
  <c r="I4" i="19"/>
  <c r="I3" i="19"/>
  <c r="I2" i="19"/>
  <c r="D148" i="16" l="1"/>
  <c r="D165" i="16"/>
  <c r="I8" i="15"/>
  <c r="H8" i="15"/>
  <c r="D120" i="14"/>
  <c r="D145" i="14" s="1"/>
  <c r="D143" i="14"/>
  <c r="E43" i="14"/>
  <c r="E61" i="14" s="1"/>
  <c r="E44" i="14"/>
  <c r="E13" i="13"/>
  <c r="E14" i="13"/>
  <c r="E13" i="11"/>
  <c r="E14" i="11"/>
  <c r="E15" i="11"/>
  <c r="E17" i="9"/>
  <c r="E18" i="9"/>
  <c r="E19" i="9"/>
  <c r="E22" i="9"/>
  <c r="E24" i="9"/>
  <c r="E17" i="1"/>
  <c r="E18" i="1"/>
  <c r="E19" i="1"/>
  <c r="E22" i="1"/>
  <c r="E24" i="1"/>
  <c r="G8" i="15" l="1"/>
  <c r="H142" i="14"/>
  <c r="G142" i="14"/>
  <c r="H141" i="14"/>
  <c r="G141" i="14"/>
  <c r="H114" i="14"/>
  <c r="G114" i="14"/>
  <c r="H113" i="14"/>
  <c r="G113" i="14"/>
  <c r="H86" i="14"/>
  <c r="G86" i="14"/>
  <c r="H85" i="14"/>
  <c r="G85" i="14"/>
  <c r="H58" i="14"/>
  <c r="G58" i="14"/>
  <c r="H57" i="14"/>
  <c r="G57" i="14"/>
  <c r="H30" i="14"/>
  <c r="G30" i="14"/>
  <c r="H29" i="14"/>
  <c r="G29" i="14"/>
  <c r="B12" i="15" l="1"/>
  <c r="C12" i="15"/>
  <c r="C30" i="13"/>
  <c r="C25" i="13"/>
  <c r="C20" i="13"/>
  <c r="C15" i="13"/>
  <c r="C10" i="13"/>
  <c r="C30" i="12"/>
  <c r="C25" i="12"/>
  <c r="C20" i="12"/>
  <c r="C15" i="12"/>
  <c r="C10" i="12"/>
  <c r="C11" i="11"/>
  <c r="C17" i="11"/>
  <c r="C23" i="11"/>
  <c r="C29" i="11"/>
  <c r="C35" i="11"/>
  <c r="C55" i="9"/>
  <c r="C45" i="9"/>
  <c r="C35" i="9"/>
  <c r="C25" i="9"/>
  <c r="C15" i="9"/>
  <c r="C55" i="1"/>
  <c r="C45" i="1"/>
  <c r="C35" i="1"/>
  <c r="C25" i="1"/>
  <c r="C15" i="1"/>
  <c r="D174" i="16"/>
  <c r="E174" i="16"/>
  <c r="C174" i="16"/>
  <c r="C175" i="16" s="1"/>
  <c r="D140" i="16"/>
  <c r="E140" i="16"/>
  <c r="C140" i="16"/>
  <c r="D106" i="16"/>
  <c r="E106" i="16"/>
  <c r="C106" i="16"/>
  <c r="D72" i="16"/>
  <c r="E72" i="16"/>
  <c r="C72" i="16"/>
  <c r="D38" i="16"/>
  <c r="E38" i="16"/>
  <c r="C38" i="16"/>
  <c r="F30" i="13"/>
  <c r="F25" i="13"/>
  <c r="F20" i="13"/>
  <c r="F10" i="13"/>
  <c r="F30" i="12"/>
  <c r="F25" i="12"/>
  <c r="F20" i="12"/>
  <c r="F15" i="12"/>
  <c r="F10" i="12"/>
  <c r="F35" i="11"/>
  <c r="F29" i="11"/>
  <c r="F23" i="11"/>
  <c r="F17" i="11"/>
  <c r="F11" i="11"/>
  <c r="F55" i="9"/>
  <c r="F45" i="9"/>
  <c r="F35" i="9"/>
  <c r="F25" i="9"/>
  <c r="F15" i="9"/>
  <c r="F45" i="1"/>
  <c r="F35" i="1"/>
  <c r="F25" i="1"/>
  <c r="F15" i="1"/>
  <c r="G8" i="11"/>
  <c r="G9" i="11"/>
  <c r="G10" i="11"/>
  <c r="G12" i="11"/>
  <c r="G13" i="11"/>
  <c r="G14" i="11"/>
  <c r="G15" i="11"/>
  <c r="G16" i="11"/>
  <c r="G18" i="11"/>
  <c r="G19" i="11"/>
  <c r="G20" i="11"/>
  <c r="G21" i="11"/>
  <c r="G22" i="11"/>
  <c r="G24" i="11"/>
  <c r="G25" i="11"/>
  <c r="G26" i="11"/>
  <c r="G27" i="11"/>
  <c r="G28" i="11"/>
  <c r="G30" i="11"/>
  <c r="G31" i="11"/>
  <c r="G32" i="11"/>
  <c r="G33" i="11"/>
  <c r="G34" i="11"/>
  <c r="D25" i="1"/>
  <c r="E25" i="1"/>
  <c r="D8" i="15"/>
  <c r="D9" i="15"/>
  <c r="D10" i="15"/>
  <c r="D11" i="15"/>
  <c r="D7" i="15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31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9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7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5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3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31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9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7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06" i="14"/>
  <c r="G107" i="14"/>
  <c r="G108" i="14"/>
  <c r="G109" i="14"/>
  <c r="G110" i="14"/>
  <c r="G111" i="14"/>
  <c r="G112" i="14"/>
  <c r="G115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3" i="14"/>
  <c r="H8" i="13"/>
  <c r="H9" i="13"/>
  <c r="H12" i="13"/>
  <c r="H13" i="13"/>
  <c r="H14" i="13"/>
  <c r="H16" i="13"/>
  <c r="H17" i="13"/>
  <c r="H18" i="13"/>
  <c r="H19" i="13"/>
  <c r="H21" i="13"/>
  <c r="H22" i="13"/>
  <c r="H23" i="13"/>
  <c r="H24" i="13"/>
  <c r="H26" i="13"/>
  <c r="H27" i="13"/>
  <c r="H28" i="13"/>
  <c r="H29" i="13"/>
  <c r="H7" i="13"/>
  <c r="G8" i="13"/>
  <c r="G9" i="13"/>
  <c r="G12" i="13"/>
  <c r="G13" i="13"/>
  <c r="G14" i="13"/>
  <c r="G17" i="13"/>
  <c r="G18" i="13"/>
  <c r="G19" i="13"/>
  <c r="G22" i="13"/>
  <c r="G23" i="13"/>
  <c r="G24" i="13"/>
  <c r="G27" i="13"/>
  <c r="G28" i="13"/>
  <c r="G29" i="13"/>
  <c r="G7" i="13"/>
  <c r="H8" i="12"/>
  <c r="H9" i="12"/>
  <c r="H12" i="12"/>
  <c r="H13" i="12"/>
  <c r="H14" i="12"/>
  <c r="H17" i="12"/>
  <c r="H18" i="12"/>
  <c r="H19" i="12"/>
  <c r="H22" i="12"/>
  <c r="H23" i="12"/>
  <c r="H24" i="12"/>
  <c r="H27" i="12"/>
  <c r="H28" i="12"/>
  <c r="H29" i="12"/>
  <c r="H7" i="12"/>
  <c r="G8" i="12"/>
  <c r="G9" i="12"/>
  <c r="G12" i="12"/>
  <c r="G13" i="12"/>
  <c r="G14" i="12"/>
  <c r="G17" i="12"/>
  <c r="G18" i="12"/>
  <c r="G19" i="12"/>
  <c r="G22" i="12"/>
  <c r="G23" i="12"/>
  <c r="G24" i="12"/>
  <c r="G27" i="12"/>
  <c r="G28" i="12"/>
  <c r="G29" i="12"/>
  <c r="G7" i="12"/>
  <c r="H8" i="11"/>
  <c r="H9" i="11"/>
  <c r="H10" i="11"/>
  <c r="H12" i="11"/>
  <c r="H13" i="11"/>
  <c r="H14" i="11"/>
  <c r="H15" i="11"/>
  <c r="H16" i="11"/>
  <c r="H18" i="11"/>
  <c r="H19" i="11"/>
  <c r="H20" i="11"/>
  <c r="H21" i="11"/>
  <c r="H22" i="11"/>
  <c r="H24" i="11"/>
  <c r="H25" i="11"/>
  <c r="H26" i="11"/>
  <c r="H27" i="11"/>
  <c r="H28" i="11"/>
  <c r="H30" i="11"/>
  <c r="H31" i="11"/>
  <c r="H32" i="11"/>
  <c r="H33" i="11"/>
  <c r="H34" i="11"/>
  <c r="H7" i="11"/>
  <c r="G7" i="11"/>
  <c r="H8" i="9"/>
  <c r="H9" i="9"/>
  <c r="H10" i="9"/>
  <c r="H11" i="9"/>
  <c r="H12" i="9"/>
  <c r="H13" i="9"/>
  <c r="H14" i="9"/>
  <c r="H16" i="9"/>
  <c r="H17" i="9"/>
  <c r="H18" i="9"/>
  <c r="H19" i="9"/>
  <c r="H20" i="9"/>
  <c r="H21" i="9"/>
  <c r="H22" i="9"/>
  <c r="H23" i="9"/>
  <c r="H24" i="9"/>
  <c r="H26" i="9"/>
  <c r="H27" i="9"/>
  <c r="H28" i="9"/>
  <c r="H29" i="9"/>
  <c r="H30" i="9"/>
  <c r="H31" i="9"/>
  <c r="H32" i="9"/>
  <c r="H33" i="9"/>
  <c r="H34" i="9"/>
  <c r="H36" i="9"/>
  <c r="H37" i="9"/>
  <c r="H38" i="9"/>
  <c r="H39" i="9"/>
  <c r="H40" i="9"/>
  <c r="H41" i="9"/>
  <c r="H42" i="9"/>
  <c r="H43" i="9"/>
  <c r="H44" i="9"/>
  <c r="H46" i="9"/>
  <c r="H47" i="9"/>
  <c r="H48" i="9"/>
  <c r="H49" i="9"/>
  <c r="H50" i="9"/>
  <c r="H51" i="9"/>
  <c r="H52" i="9"/>
  <c r="H53" i="9"/>
  <c r="H54" i="9"/>
  <c r="H7" i="9"/>
  <c r="G8" i="9"/>
  <c r="G9" i="9"/>
  <c r="G10" i="9"/>
  <c r="G11" i="9"/>
  <c r="G12" i="9"/>
  <c r="G13" i="9"/>
  <c r="G14" i="9"/>
  <c r="G16" i="9"/>
  <c r="G17" i="9"/>
  <c r="G18" i="9"/>
  <c r="G19" i="9"/>
  <c r="G20" i="9"/>
  <c r="G21" i="9"/>
  <c r="G22" i="9"/>
  <c r="G23" i="9"/>
  <c r="G24" i="9"/>
  <c r="G26" i="9"/>
  <c r="G27" i="9"/>
  <c r="G28" i="9"/>
  <c r="G29" i="9"/>
  <c r="G30" i="9"/>
  <c r="G31" i="9"/>
  <c r="G32" i="9"/>
  <c r="G33" i="9"/>
  <c r="G34" i="9"/>
  <c r="G36" i="9"/>
  <c r="G37" i="9"/>
  <c r="G38" i="9"/>
  <c r="G39" i="9"/>
  <c r="G40" i="9"/>
  <c r="G41" i="9"/>
  <c r="G42" i="9"/>
  <c r="G43" i="9"/>
  <c r="G44" i="9"/>
  <c r="G46" i="9"/>
  <c r="G47" i="9"/>
  <c r="G48" i="9"/>
  <c r="G49" i="9"/>
  <c r="G50" i="9"/>
  <c r="G51" i="9"/>
  <c r="G52" i="9"/>
  <c r="G53" i="9"/>
  <c r="G54" i="9"/>
  <c r="G7" i="9"/>
  <c r="H8" i="1"/>
  <c r="H9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34" i="1"/>
  <c r="H36" i="1"/>
  <c r="H37" i="1"/>
  <c r="H38" i="1"/>
  <c r="H39" i="1"/>
  <c r="H40" i="1"/>
  <c r="H41" i="1"/>
  <c r="H42" i="1"/>
  <c r="H43" i="1"/>
  <c r="H44" i="1"/>
  <c r="H46" i="1"/>
  <c r="H47" i="1"/>
  <c r="H48" i="1"/>
  <c r="H49" i="1"/>
  <c r="H50" i="1"/>
  <c r="H51" i="1"/>
  <c r="H52" i="1"/>
  <c r="H53" i="1"/>
  <c r="H54" i="1"/>
  <c r="H7" i="1"/>
  <c r="G8" i="1"/>
  <c r="G9" i="1"/>
  <c r="G10" i="1"/>
  <c r="G11" i="1"/>
  <c r="G12" i="1"/>
  <c r="G13" i="1"/>
  <c r="G14" i="1"/>
  <c r="G16" i="1"/>
  <c r="G17" i="1"/>
  <c r="G18" i="1"/>
  <c r="G19" i="1"/>
  <c r="G20" i="1"/>
  <c r="G21" i="1"/>
  <c r="G22" i="1"/>
  <c r="G23" i="1"/>
  <c r="G24" i="1"/>
  <c r="G26" i="1"/>
  <c r="G27" i="1"/>
  <c r="G28" i="1"/>
  <c r="G29" i="1"/>
  <c r="G30" i="1"/>
  <c r="G31" i="1"/>
  <c r="G32" i="1"/>
  <c r="G33" i="1"/>
  <c r="G34" i="1"/>
  <c r="G36" i="1"/>
  <c r="G37" i="1"/>
  <c r="G38" i="1"/>
  <c r="G39" i="1"/>
  <c r="G40" i="1"/>
  <c r="G41" i="1"/>
  <c r="G42" i="1"/>
  <c r="G43" i="1"/>
  <c r="G44" i="1"/>
  <c r="G46" i="1"/>
  <c r="G47" i="1"/>
  <c r="G48" i="1"/>
  <c r="G49" i="1"/>
  <c r="G50" i="1"/>
  <c r="G51" i="1"/>
  <c r="G52" i="1"/>
  <c r="G53" i="1"/>
  <c r="G54" i="1"/>
  <c r="G7" i="1"/>
  <c r="B9" i="18"/>
  <c r="E175" i="16"/>
  <c r="H35" i="14"/>
  <c r="G35" i="14"/>
  <c r="H7" i="14"/>
  <c r="G7" i="14"/>
  <c r="H63" i="14"/>
  <c r="G63" i="14"/>
  <c r="D175" i="16"/>
  <c r="H119" i="14"/>
  <c r="G119" i="14"/>
  <c r="F55" i="1"/>
  <c r="E12" i="15"/>
  <c r="F12" i="15"/>
  <c r="D30" i="13"/>
  <c r="D25" i="13"/>
  <c r="G25" i="13" s="1"/>
  <c r="D20" i="13"/>
  <c r="D15" i="13"/>
  <c r="D10" i="13"/>
  <c r="D30" i="12"/>
  <c r="H30" i="12" s="1"/>
  <c r="D25" i="12"/>
  <c r="D20" i="12"/>
  <c r="D15" i="12"/>
  <c r="D10" i="12"/>
  <c r="D35" i="11"/>
  <c r="D29" i="11"/>
  <c r="D23" i="11"/>
  <c r="D17" i="11"/>
  <c r="D11" i="11"/>
  <c r="D55" i="9"/>
  <c r="D45" i="9"/>
  <c r="D35" i="9"/>
  <c r="D25" i="9"/>
  <c r="D15" i="9"/>
  <c r="D55" i="1"/>
  <c r="D45" i="1"/>
  <c r="H45" i="1" s="1"/>
  <c r="D35" i="1"/>
  <c r="D15" i="1"/>
  <c r="G9" i="15"/>
  <c r="G10" i="15"/>
  <c r="G11" i="15"/>
  <c r="G7" i="15"/>
  <c r="F15" i="13"/>
  <c r="E35" i="11"/>
  <c r="J8" i="15"/>
  <c r="J9" i="15"/>
  <c r="J10" i="15"/>
  <c r="J11" i="15"/>
  <c r="J7" i="15"/>
  <c r="I12" i="15"/>
  <c r="K12" i="15"/>
  <c r="L12" i="15"/>
  <c r="H12" i="15"/>
  <c r="E55" i="9"/>
  <c r="E45" i="9"/>
  <c r="E35" i="9"/>
  <c r="E25" i="9"/>
  <c r="E15" i="9"/>
  <c r="E30" i="13"/>
  <c r="E25" i="13"/>
  <c r="E20" i="13"/>
  <c r="E15" i="13"/>
  <c r="E10" i="13"/>
  <c r="E30" i="12"/>
  <c r="E25" i="12"/>
  <c r="E20" i="12"/>
  <c r="E15" i="12"/>
  <c r="E10" i="12"/>
  <c r="E29" i="11"/>
  <c r="E23" i="11"/>
  <c r="E17" i="11"/>
  <c r="E11" i="11"/>
  <c r="E45" i="1"/>
  <c r="E35" i="1"/>
  <c r="E15" i="1"/>
  <c r="E55" i="1"/>
  <c r="G55" i="1" l="1"/>
  <c r="G15" i="12"/>
  <c r="G10" i="13"/>
  <c r="H30" i="13"/>
  <c r="G20" i="12"/>
  <c r="H25" i="12"/>
  <c r="G25" i="12"/>
  <c r="H20" i="12"/>
  <c r="H33" i="14"/>
  <c r="G20" i="13"/>
  <c r="G12" i="15"/>
  <c r="G61" i="14"/>
  <c r="H20" i="13"/>
  <c r="H10" i="12"/>
  <c r="H17" i="11"/>
  <c r="G25" i="1"/>
  <c r="G33" i="14"/>
  <c r="G30" i="13"/>
  <c r="G15" i="13"/>
  <c r="H15" i="13"/>
  <c r="G30" i="12"/>
  <c r="G17" i="11"/>
  <c r="G25" i="9"/>
  <c r="H25" i="9"/>
  <c r="H55" i="1"/>
  <c r="H25" i="1"/>
  <c r="G15" i="1"/>
  <c r="H15" i="1"/>
  <c r="J12" i="15"/>
  <c r="G35" i="1"/>
  <c r="H45" i="9"/>
  <c r="G35" i="11"/>
  <c r="G23" i="11"/>
  <c r="H11" i="11"/>
  <c r="H15" i="12"/>
  <c r="H10" i="13"/>
  <c r="H61" i="14"/>
  <c r="G117" i="14"/>
  <c r="G45" i="1"/>
  <c r="H15" i="9"/>
  <c r="H35" i="9"/>
  <c r="H55" i="9"/>
  <c r="G29" i="11"/>
  <c r="G10" i="12"/>
  <c r="H25" i="13"/>
  <c r="H89" i="14"/>
  <c r="G145" i="14"/>
  <c r="H145" i="14"/>
  <c r="H35" i="11"/>
  <c r="H29" i="11"/>
  <c r="G11" i="11"/>
  <c r="G35" i="9"/>
  <c r="H117" i="14"/>
  <c r="G89" i="14"/>
  <c r="D12" i="15"/>
  <c r="H23" i="11"/>
  <c r="G55" i="9"/>
  <c r="G15" i="9"/>
  <c r="G45" i="9"/>
  <c r="H35" i="1"/>
</calcChain>
</file>

<file path=xl/sharedStrings.xml><?xml version="1.0" encoding="utf-8"?>
<sst xmlns="http://schemas.openxmlformats.org/spreadsheetml/2006/main" count="1109" uniqueCount="125">
  <si>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</si>
  <si>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</si>
  <si>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</si>
  <si>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</si>
  <si>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</si>
  <si>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</si>
  <si>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</si>
  <si>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</si>
  <si>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</si>
  <si>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.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</si>
  <si>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</si>
  <si>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</si>
  <si>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</si>
  <si>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</si>
  <si>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</si>
  <si>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</si>
  <si>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</si>
  <si>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</si>
  <si>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</si>
  <si>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r>
      <rPr>
        <b/>
        <sz val="11"/>
        <color indexed="8"/>
        <rFont val="Calibri"/>
        <family val="2"/>
      </rPr>
      <t>Skema 7:</t>
    </r>
    <r>
      <rPr>
        <sz val="11"/>
        <color theme="1"/>
        <rFont val="Calibri"/>
        <family val="2"/>
        <scheme val="minor"/>
      </rPr>
      <t xml:space="preserve"> Vederlagsfrie ydelser mellem sygehusene.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</si>
  <si>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</si>
  <si>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</si>
  <si>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</si>
  <si>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</si>
  <si>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</si>
  <si>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</si>
  <si>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</si>
  <si>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Leasingudgifter</t>
  </si>
  <si>
    <t>Huslejeudgifter</t>
  </si>
  <si>
    <t>Aktiviteter der ikke indgår i LPR</t>
  </si>
  <si>
    <t>Tjenestemandspensioner</t>
  </si>
  <si>
    <t>Art 4.6 Betalinger til staten</t>
  </si>
  <si>
    <t>Art 4.7 Betalinger til kommuner</t>
  </si>
  <si>
    <t>Art 4.8 Betalinger til andre regioner</t>
  </si>
  <si>
    <t>Art 7.6 Betalinger fra staten</t>
  </si>
  <si>
    <t>Art 7.7 Betalinger fra kommuner</t>
  </si>
  <si>
    <t>Art 7.8 Betalinger fra andre regioner</t>
  </si>
  <si>
    <t>Betalinger til selvejende, private og udenlandske sygehuse</t>
  </si>
  <si>
    <t>Dækningsafgift</t>
  </si>
  <si>
    <t>Forsikringer/erstatninger</t>
  </si>
  <si>
    <t>Vederlagsfri Lab. -ydelser og andre ydelser til praksissektoren</t>
  </si>
  <si>
    <t>Vederlagsf. lab. –ydelser og andre ydelser til praksissektor</t>
  </si>
  <si>
    <t>Patienttransport</t>
  </si>
  <si>
    <t>Serviceydelser til/fra andre inst. eller sgh udenfor regionen</t>
  </si>
  <si>
    <t>Udgifter til eksternt finansierede forskning</t>
  </si>
  <si>
    <t>Forebyggelse rettet mod praksissektoren og kommuner</t>
  </si>
  <si>
    <t>Praksisreservelæger</t>
  </si>
  <si>
    <t>Udgifter til Danske Regioner(Kontingent, MedCom, Fællesproj.)</t>
  </si>
  <si>
    <t>Hospice</t>
  </si>
  <si>
    <t>Konsulenter(Praksis)</t>
  </si>
  <si>
    <t>Videnskabsetisk Komité</t>
  </si>
  <si>
    <t>Pol. org. – overf. udg. fra funk. 4.10.01, 4.10.02 og 4.10.04</t>
  </si>
  <si>
    <t>Leverede</t>
  </si>
  <si>
    <t>Modtagne</t>
  </si>
  <si>
    <t>Ikke fordelte udgifter og indtægter</t>
  </si>
  <si>
    <t>Ventilatørbistand i hjemmet, respiratorpatienter</t>
  </si>
  <si>
    <t xml:space="preserve"> Blodprøvetagning i eget hjem</t>
  </si>
  <si>
    <t>Center for vold og voldtægtsofre</t>
  </si>
  <si>
    <t> Seksuelt misbrugte børn</t>
  </si>
  <si>
    <t>Tale- og Høreinstitutter</t>
  </si>
  <si>
    <t>Døvblindecenteret</t>
  </si>
  <si>
    <t>Aalborgskolen (Center for døv-, blindhed og høretab)</t>
  </si>
  <si>
    <t>Institut for syn og teknologi</t>
  </si>
  <si>
    <t>Taleinstituttet</t>
  </si>
  <si>
    <t>Rehabiliteringscenter for flygtninge</t>
  </si>
  <si>
    <t>LabKlinF: Laboratorium for Kliniske Færdigheder</t>
  </si>
  <si>
    <t>Institut for sygdomsforebyggelse</t>
  </si>
  <si>
    <t>Montebello</t>
  </si>
  <si>
    <t xml:space="preserve">I alt </t>
  </si>
  <si>
    <t>Aktiviteter der ikke indgår i LPR under skema 6 (Den udtømmende liste)</t>
  </si>
  <si>
    <t>NB: Afstem med psykiatrien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</si>
  <si>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</si>
  <si>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</si>
  <si>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</si>
  <si>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</si>
  <si>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</si>
  <si>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</si>
  <si>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</si>
  <si>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</si>
  <si>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</si>
  <si>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</si>
  <si>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</si>
  <si>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</si>
  <si>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</si>
  <si>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</si>
  <si>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</si>
  <si>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</si>
  <si>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LæbeGaneSpalteCentret</t>
  </si>
  <si>
    <t>Sektor for specialområdet</t>
  </si>
  <si>
    <t>Patientklager</t>
  </si>
  <si>
    <t>Netværk af forebyggelsessygehuse</t>
  </si>
  <si>
    <t>Østerbroundersøgelsen</t>
  </si>
  <si>
    <t>Patientklagenævn</t>
  </si>
  <si>
    <t>Skema 7</t>
  </si>
  <si>
    <t>1+2+3-4-5-6</t>
  </si>
  <si>
    <t>Forskel Skema 6</t>
  </si>
  <si>
    <t>Intergen-Genbrug af hospitalsudstyr</t>
  </si>
  <si>
    <t>Region Nord, somatiske sygehuse.</t>
  </si>
  <si>
    <t>Sygehus Thy</t>
  </si>
  <si>
    <t>Aalborg Sygehus</t>
  </si>
  <si>
    <t>Sygehus Vendsyssel</t>
  </si>
  <si>
    <t>Sygehus Himmerland</t>
  </si>
  <si>
    <t>Region Nordjylland, somatiske sygehuse.</t>
  </si>
  <si>
    <t>Ikke fordelte udgifter Region Nordjylland, somatik</t>
  </si>
  <si>
    <t>Sygehus Thy-Mors</t>
  </si>
  <si>
    <t>Satspulje korrektioner mellem år</t>
  </si>
  <si>
    <t>Høreapparater</t>
  </si>
  <si>
    <t>Dansk Instutut for Ekstern Kvalitetsikring</t>
  </si>
  <si>
    <t>Klinisk farmakologisk center</t>
  </si>
  <si>
    <t>Præhospital</t>
  </si>
  <si>
    <t>Tolkebistand</t>
  </si>
  <si>
    <t>Udleveret medicin (PG12)</t>
  </si>
  <si>
    <t> Info + pårørende</t>
  </si>
  <si>
    <t>Forskningsklinik for Funktionelle Lidelser</t>
  </si>
  <si>
    <t>Tandregulering ifm. operation</t>
  </si>
  <si>
    <t>Giftlinjen</t>
  </si>
  <si>
    <t>GCP</t>
  </si>
  <si>
    <t>Δ 2014-2015</t>
  </si>
  <si>
    <t>Center for voldsramte (Bispebjerg)</t>
  </si>
  <si>
    <t>Dykkermedicin</t>
  </si>
  <si>
    <t>Flyvermedicinsk klinik</t>
  </si>
  <si>
    <t>Dansk Center for partikelterapi</t>
  </si>
  <si>
    <t>2015</t>
  </si>
  <si>
    <t xml:space="preserve"> Leveret udstyr til patienter i eget hjem, herunder ilt</t>
  </si>
  <si>
    <t>Lukkede poster (må kun bruges af Sundhedsdatastyrelsen)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</si>
</sst>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2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83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10" fillId="0" borderId="0" xfId="0" applyFont="1" applyAlignment="1">
      <alignment horizontal="center"/>
    </xf>
    <xf numFmtId="3" fontId="7" fillId="0" borderId="0" xfId="0" applyNumberFormat="1" applyFont="1"/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3" fontId="0" fillId="0" borderId="0" xfId="0" applyNumberFormat="1" applyProtection="1">
      <protection locked="0"/>
    </xf>
    <xf numFmtId="3" fontId="0" fillId="0" borderId="0" xfId="0" applyNumberFormat="1" applyProtection="1"/>
    <xf numFmtId="0" fontId="10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wrapText="1"/>
    </xf>
    <xf numFmtId="3" fontId="0" fillId="2" borderId="0" xfId="0" applyNumberFormat="1" applyFill="1" applyAlignment="1" applyProtection="1">
      <alignment horizontal="center"/>
    </xf>
    <xf numFmtId="0" fontId="9" fillId="0" borderId="0" xfId="0" applyFont="1" applyFill="1" applyAlignment="1" applyProtection="1">
      <alignment wrapText="1"/>
    </xf>
    <xf numFmtId="3" fontId="0" fillId="0" borderId="0" xfId="0" applyNumberFormat="1" applyFill="1" applyAlignment="1" applyProtection="1">
      <alignment horizontal="center"/>
    </xf>
    <xf numFmtId="3" fontId="0" fillId="0" borderId="0" xfId="0" applyNumberFormat="1" applyAlignment="1" applyProtection="1">
      <alignment horizontal="center"/>
    </xf>
    <xf numFmtId="0" fontId="0" fillId="0" borderId="0" xfId="0" applyBorder="1" applyProtection="1"/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3" fillId="0" borderId="0" xfId="0" applyFont="1" applyProtection="1"/>
    <xf numFmtId="0" fontId="1" fillId="0" borderId="0" xfId="0" applyFont="1" applyProtection="1"/>
    <xf numFmtId="3" fontId="4" fillId="3" borderId="0" xfId="0" applyNumberFormat="1" applyFont="1" applyFill="1" applyAlignment="1" applyProtection="1">
      <alignment horizontal="right"/>
    </xf>
    <xf numFmtId="0" fontId="13" fillId="0" borderId="0" xfId="0" applyFont="1"/>
    <xf numFmtId="3" fontId="1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165" fontId="12" fillId="0" borderId="0" xfId="1" applyNumberFormat="1" applyFont="1" applyAlignment="1" applyProtection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165" fontId="0" fillId="2" borderId="0" xfId="1" applyNumberFormat="1" applyFont="1" applyFill="1" applyProtection="1">
      <protection locked="0"/>
    </xf>
    <xf numFmtId="165" fontId="11" fillId="0" borderId="0" xfId="1" applyNumberFormat="1" applyFont="1" applyAlignment="1" applyProtection="1">
      <alignment wrapText="1"/>
    </xf>
    <xf numFmtId="165" fontId="0" fillId="0" borderId="0" xfId="1" applyNumberFormat="1" applyFont="1" applyBorder="1" applyProtection="1">
      <protection locked="0"/>
    </xf>
    <xf numFmtId="0" fontId="18" fillId="0" borderId="0" xfId="0" applyFont="1" applyProtection="1"/>
    <xf numFmtId="0" fontId="19" fillId="0" borderId="0" xfId="0" applyFont="1"/>
    <xf numFmtId="0" fontId="20" fillId="0" borderId="0" xfId="0" applyFont="1" applyProtection="1"/>
    <xf numFmtId="0" fontId="21" fillId="0" borderId="0" xfId="0" applyFont="1" applyProtection="1"/>
    <xf numFmtId="0" fontId="17" fillId="0" borderId="0" xfId="0" applyFont="1" applyProtection="1"/>
    <xf numFmtId="165" fontId="0" fillId="0" borderId="0" xfId="1" applyNumberFormat="1" applyFont="1" applyBorder="1" applyProtection="1"/>
    <xf numFmtId="0" fontId="16" fillId="0" borderId="0" xfId="0" applyFont="1" applyProtection="1"/>
    <xf numFmtId="0" fontId="7" fillId="0" borderId="0" xfId="0" applyFont="1" applyAlignment="1">
      <alignment horizontal="center"/>
    </xf>
    <xf numFmtId="3" fontId="13" fillId="0" borderId="0" xfId="0" applyNumberFormat="1" applyFont="1" applyAlignment="1">
      <alignment horizontal="right"/>
    </xf>
    <xf numFmtId="165" fontId="0" fillId="2" borderId="0" xfId="1" applyNumberFormat="1" applyFont="1" applyFill="1" applyProtection="1"/>
    <xf numFmtId="0" fontId="7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3" fontId="13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0" fontId="0" fillId="2" borderId="0" xfId="0" applyFill="1" applyProtection="1">
      <protection locked="0"/>
    </xf>
    <xf numFmtId="3" fontId="0" fillId="0" borderId="0" xfId="0" applyNumberFormat="1" applyAlignment="1" applyProtection="1">
      <alignment horizontal="right"/>
    </xf>
    <xf numFmtId="0" fontId="0" fillId="0" borderId="0" xfId="0" applyProtection="1">
      <protection locked="0"/>
    </xf>
    <xf numFmtId="0" fontId="0" fillId="0" borderId="0" xfId="0" applyBorder="1" applyProtection="1"/>
    <xf numFmtId="0" fontId="0" fillId="0" borderId="0" xfId="0" applyBorder="1" applyProtection="1">
      <protection locked="0"/>
    </xf>
    <xf numFmtId="3" fontId="13" fillId="4" borderId="0" xfId="0" applyNumberFormat="1" applyFont="1" applyFill="1" applyAlignment="1" applyProtection="1">
      <alignment horizontal="right"/>
    </xf>
    <xf numFmtId="3" fontId="0" fillId="4" borderId="0" xfId="0" applyNumberFormat="1" applyFont="1" applyFill="1" applyAlignment="1" applyProtection="1">
      <alignment horizontal="right"/>
    </xf>
    <xf numFmtId="165" fontId="0" fillId="2" borderId="0" xfId="1" applyNumberFormat="1" applyFont="1" applyFill="1" applyAlignment="1" applyProtection="1">
      <alignment horizontal="right"/>
    </xf>
    <xf numFmtId="3" fontId="0" fillId="4" borderId="0" xfId="0" applyNumberFormat="1" applyFill="1" applyAlignment="1" applyProtection="1">
      <alignment horizontal="center"/>
    </xf>
    <xf numFmtId="0" fontId="0" fillId="0" borderId="0" xfId="0" applyFont="1" applyAlignment="1">
      <alignment horizontal="left"/>
    </xf>
    <xf numFmtId="0" fontId="13" fillId="4" borderId="0" xfId="0" applyFont="1" applyFill="1" applyProtection="1"/>
    <xf numFmtId="165" fontId="13" fillId="4" borderId="0" xfId="1" applyNumberFormat="1" applyFont="1" applyFill="1" applyProtection="1">
      <protection locked="0"/>
    </xf>
    <xf numFmtId="3" fontId="0" fillId="2" borderId="0" xfId="1" applyNumberFormat="1" applyFont="1" applyFill="1" applyProtection="1"/>
    <xf numFmtId="3" fontId="4" fillId="2" borderId="0" xfId="0" applyNumberFormat="1" applyFont="1" applyFill="1" applyAlignment="1" applyProtection="1">
      <alignment wrapText="1"/>
    </xf>
    <xf numFmtId="3" fontId="22" fillId="2" borderId="0" xfId="1" applyNumberFormat="1" applyFont="1" applyFill="1" applyAlignment="1" applyProtection="1">
      <alignment horizontal="right"/>
    </xf>
    <xf numFmtId="3" fontId="4" fillId="2" borderId="0" xfId="1" applyNumberFormat="1" applyFont="1" applyFill="1" applyAlignment="1" applyProtection="1">
      <alignment wrapText="1"/>
    </xf>
    <xf numFmtId="3" fontId="4" fillId="2" borderId="0" xfId="0" applyNumberFormat="1" applyFont="1" applyFill="1" applyAlignment="1" applyProtection="1">
      <alignment wrapText="1"/>
      <protection locked="0"/>
    </xf>
    <xf numFmtId="165" fontId="4" fillId="2" borderId="0" xfId="1" applyNumberFormat="1" applyFont="1" applyFill="1" applyAlignment="1" applyProtection="1">
      <alignment wrapText="1"/>
      <protection locked="0"/>
    </xf>
    <xf numFmtId="165" fontId="4" fillId="0" borderId="0" xfId="1" applyNumberFormat="1" applyFont="1" applyFill="1" applyAlignment="1" applyProtection="1">
      <alignment wrapText="1"/>
      <protection locked="0"/>
    </xf>
    <xf numFmtId="165" fontId="4" fillId="0" borderId="0" xfId="1" applyNumberFormat="1" applyFont="1" applyFill="1" applyAlignment="1" applyProtection="1">
      <alignment wrapText="1"/>
    </xf>
    <xf numFmtId="0" fontId="6" fillId="0" borderId="0" xfId="0" applyFont="1" applyFill="1" applyProtection="1"/>
    <xf numFmtId="0" fontId="7" fillId="0" borderId="0" xfId="0" applyFont="1" applyFill="1" applyProtection="1"/>
    <xf numFmtId="3" fontId="13" fillId="0" borderId="0" xfId="0" applyNumberFormat="1" applyFont="1" applyFill="1" applyAlignment="1" applyProtection="1">
      <alignment horizontal="right"/>
    </xf>
    <xf numFmtId="0" fontId="7" fillId="0" borderId="0" xfId="0" applyFont="1" applyFill="1"/>
    <xf numFmtId="165" fontId="4" fillId="2" borderId="0" xfId="1" applyNumberFormat="1" applyFont="1" applyFill="1" applyAlignment="1" applyProtection="1">
      <alignment wrapText="1"/>
    </xf>
    <xf numFmtId="0" fontId="13" fillId="0" borderId="0" xfId="0" applyFont="1" applyAlignment="1">
      <alignment wrapText="1"/>
    </xf>
    <xf numFmtId="3" fontId="1" fillId="0" borderId="0" xfId="0" applyNumberFormat="1" applyFont="1" applyProtection="1"/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3" fontId="1" fillId="2" borderId="0" xfId="0" applyNumberFormat="1" applyFont="1" applyFill="1" applyAlignment="1" applyProtection="1">
      <alignment horizontal="right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Protection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165" fontId="0" fillId="0" borderId="0" xfId="1" applyNumberFormat="1" applyFont="1" applyFill="1" applyProtection="1">
      <protection locked="0"/>
    </xf>
    <xf numFmtId="165" fontId="0" fillId="0" borderId="0" xfId="1" applyNumberFormat="1" applyFont="1" applyFill="1" applyProtection="1"/>
    <xf numFmtId="3" fontId="0" fillId="0" borderId="0" xfId="0" applyNumberFormat="1" applyFont="1" applyFill="1" applyProtection="1"/>
    <xf numFmtId="0" fontId="0" fillId="0" borderId="0" xfId="0" applyFont="1" applyFill="1" applyProtection="1">
      <protection locked="0"/>
    </xf>
    <xf numFmtId="3" fontId="0" fillId="0" borderId="0" xfId="0" applyNumberFormat="1" applyFont="1" applyFill="1" applyProtection="1">
      <protection locked="0"/>
    </xf>
    <xf numFmtId="3" fontId="0" fillId="0" borderId="0" xfId="0" applyNumberFormat="1" applyFont="1" applyFill="1"/>
    <xf numFmtId="3" fontId="0" fillId="2" borderId="0" xfId="0" applyNumberFormat="1" applyFont="1" applyFill="1" applyProtection="1">
      <protection locked="0"/>
    </xf>
    <xf numFmtId="3" fontId="0" fillId="2" borderId="0" xfId="0" applyNumberFormat="1" applyFont="1" applyFill="1" applyProtection="1"/>
    <xf numFmtId="0" fontId="1" fillId="2" borderId="0" xfId="0" applyFont="1" applyFill="1" applyProtection="1">
      <protection locked="0"/>
    </xf>
    <xf numFmtId="3" fontId="18" fillId="0" borderId="0" xfId="0" applyNumberFormat="1" applyFont="1" applyFill="1" applyBorder="1" applyProtection="1"/>
    <xf numFmtId="3" fontId="1" fillId="0" borderId="0" xfId="0" applyNumberFormat="1" applyFont="1" applyFill="1" applyAlignment="1" applyProtection="1"/>
    <xf numFmtId="0" fontId="4" fillId="3" borderId="0" xfId="0" applyFont="1" applyFill="1" applyProtection="1"/>
    <xf numFmtId="3" fontId="4" fillId="3" borderId="0" xfId="0" applyNumberFormat="1" applyFont="1" applyFill="1" applyProtection="1">
      <protection locked="0"/>
    </xf>
    <xf numFmtId="3" fontId="4" fillId="3" borderId="0" xfId="0" applyNumberFormat="1" applyFont="1" applyFill="1" applyProtection="1"/>
    <xf numFmtId="0" fontId="4" fillId="3" borderId="0" xfId="0" applyFont="1" applyFill="1" applyProtection="1">
      <protection locked="0"/>
    </xf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3" fontId="0" fillId="0" borderId="0" xfId="1" applyNumberFormat="1" applyFont="1" applyFill="1" applyProtection="1"/>
    <xf numFmtId="0" fontId="1" fillId="0" borderId="0" xfId="0" applyFont="1" applyFill="1"/>
    <xf numFmtId="3" fontId="1" fillId="0" borderId="0" xfId="0" applyNumberFormat="1" applyFont="1" applyFill="1" applyProtection="1"/>
    <xf numFmtId="3" fontId="4" fillId="0" borderId="0" xfId="0" applyNumberFormat="1" applyFont="1" applyFill="1" applyProtection="1"/>
    <xf numFmtId="3" fontId="4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Protection="1"/>
    <xf numFmtId="3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0" fillId="2" borderId="0" xfId="0" applyNumberFormat="1" applyFont="1" applyFill="1" applyProtection="1">
      <protection locked="0"/>
    </xf>
    <xf numFmtId="1" fontId="0" fillId="2" borderId="0" xfId="0" applyNumberFormat="1" applyFont="1" applyFill="1" applyProtection="1"/>
    <xf numFmtId="0" fontId="1" fillId="0" borderId="0" xfId="0" applyFont="1" applyFill="1" applyProtection="1"/>
    <xf numFmtId="3" fontId="1" fillId="0" borderId="0" xfId="0" applyNumberFormat="1" applyFont="1" applyFill="1" applyAlignment="1" applyProtection="1">
      <alignment horizontal="right"/>
    </xf>
    <xf numFmtId="0" fontId="1" fillId="0" borderId="0" xfId="0" applyFont="1" applyFill="1" applyProtection="1">
      <protection locked="0"/>
    </xf>
    <xf numFmtId="0" fontId="1" fillId="2" borderId="0" xfId="0" applyFont="1" applyFill="1" applyAlignment="1"/>
    <xf numFmtId="0" fontId="1" fillId="2" borderId="0" xfId="0" applyFont="1" applyFill="1" applyAlignment="1" applyProtection="1"/>
    <xf numFmtId="3" fontId="0" fillId="2" borderId="0" xfId="0" applyNumberFormat="1" applyFont="1" applyFill="1"/>
    <xf numFmtId="0" fontId="0" fillId="2" borderId="0" xfId="0" applyFont="1" applyFill="1"/>
    <xf numFmtId="1" fontId="0" fillId="0" borderId="0" xfId="0" applyNumberFormat="1" applyFont="1" applyFill="1" applyProtection="1">
      <protection locked="0"/>
    </xf>
    <xf numFmtId="165" fontId="0" fillId="0" borderId="0" xfId="1" applyNumberFormat="1" applyFont="1" applyFill="1" applyAlignment="1" applyProtection="1">
      <alignment horizontal="right"/>
    </xf>
    <xf numFmtId="3" fontId="4" fillId="0" borderId="0" xfId="0" applyNumberFormat="1" applyFont="1" applyFill="1" applyAlignment="1" applyProtection="1">
      <alignment horizontal="right"/>
    </xf>
    <xf numFmtId="3" fontId="1" fillId="0" borderId="0" xfId="0" applyNumberFormat="1" applyFont="1" applyAlignment="1" applyProtection="1">
      <alignment horizontal="right"/>
    </xf>
    <xf numFmtId="0" fontId="1" fillId="0" borderId="0" xfId="0" applyFont="1" applyProtection="1">
      <protection locked="0"/>
    </xf>
    <xf numFmtId="3" fontId="0" fillId="0" borderId="0" xfId="0" applyNumberFormat="1" applyFont="1" applyFill="1" applyAlignment="1">
      <alignment horizontal="right"/>
    </xf>
    <xf numFmtId="3" fontId="0" fillId="2" borderId="0" xfId="0" applyNumberFormat="1" applyFont="1" applyFill="1" applyAlignment="1">
      <alignment horizontal="right"/>
    </xf>
    <xf numFmtId="0" fontId="0" fillId="2" borderId="0" xfId="0" applyFont="1" applyFill="1" applyAlignment="1" applyProtection="1">
      <alignment horizontal="left"/>
      <protection locked="0"/>
    </xf>
    <xf numFmtId="0" fontId="0" fillId="2" borderId="0" xfId="0" applyFont="1" applyFill="1" applyAlignment="1" applyProtection="1">
      <alignment horizontal="right"/>
      <protection locked="0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4" fillId="2" borderId="0" xfId="0" applyFont="1" applyFill="1" applyAlignment="1" applyProtection="1">
      <alignment wrapText="1"/>
    </xf>
    <xf numFmtId="165" fontId="14" fillId="2" borderId="0" xfId="1" applyNumberFormat="1" applyFont="1" applyFill="1" applyAlignment="1" applyProtection="1">
      <alignment horizontal="right" wrapText="1"/>
    </xf>
    <xf numFmtId="0" fontId="4" fillId="0" borderId="0" xfId="0" applyFont="1" applyFill="1" applyAlignment="1" applyProtection="1">
      <alignment wrapText="1"/>
    </xf>
    <xf numFmtId="3" fontId="4" fillId="0" borderId="0" xfId="0" applyNumberFormat="1" applyFont="1" applyFill="1" applyAlignment="1" applyProtection="1">
      <alignment wrapText="1"/>
      <protection locked="0"/>
    </xf>
    <xf numFmtId="3" fontId="4" fillId="0" borderId="0" xfId="0" applyNumberFormat="1" applyFont="1" applyFill="1" applyAlignment="1" applyProtection="1">
      <alignment wrapText="1"/>
    </xf>
    <xf numFmtId="3" fontId="4" fillId="0" borderId="0" xfId="1" applyNumberFormat="1" applyFont="1" applyFill="1" applyAlignment="1" applyProtection="1">
      <alignment wrapText="1"/>
    </xf>
    <xf numFmtId="3" fontId="22" fillId="0" borderId="0" xfId="1" applyNumberFormat="1" applyFont="1" applyFill="1" applyAlignment="1" applyProtection="1">
      <alignment horizontal="right"/>
    </xf>
    <xf numFmtId="165" fontId="14" fillId="0" borderId="0" xfId="1" applyNumberFormat="1" applyFont="1" applyFill="1" applyAlignment="1" applyProtection="1">
      <alignment horizontal="right" wrapText="1"/>
    </xf>
    <xf numFmtId="0" fontId="0" fillId="0" borderId="0" xfId="0" applyFont="1" applyFill="1" applyAlignment="1" applyProtection="1">
      <alignment horizontal="right"/>
      <protection locked="0"/>
    </xf>
    <xf numFmtId="165" fontId="14" fillId="0" borderId="0" xfId="1" applyNumberFormat="1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wrapText="1"/>
    </xf>
    <xf numFmtId="3" fontId="1" fillId="2" borderId="0" xfId="1" applyNumberFormat="1" applyFont="1" applyFill="1" applyAlignment="1" applyProtection="1">
      <alignment wrapText="1"/>
    </xf>
    <xf numFmtId="3" fontId="23" fillId="2" borderId="0" xfId="1" applyNumberFormat="1" applyFont="1" applyFill="1" applyAlignment="1" applyProtection="1">
      <alignment horizontal="right"/>
    </xf>
    <xf numFmtId="3" fontId="1" fillId="2" borderId="0" xfId="0" applyNumberFormat="1" applyFont="1" applyFill="1" applyAlignment="1" applyProtection="1">
      <alignment wrapText="1"/>
    </xf>
    <xf numFmtId="165" fontId="15" fillId="2" borderId="0" xfId="1" applyNumberFormat="1" applyFont="1" applyFill="1" applyAlignment="1" applyProtection="1">
      <alignment horizontal="right" wrapText="1"/>
    </xf>
    <xf numFmtId="0" fontId="1" fillId="0" borderId="0" xfId="0" applyFont="1" applyFill="1" applyAlignment="1">
      <alignment wrapText="1"/>
    </xf>
    <xf numFmtId="3" fontId="1" fillId="0" borderId="0" xfId="0" applyNumberFormat="1" applyFont="1" applyFill="1" applyAlignment="1" applyProtection="1">
      <alignment wrapText="1"/>
    </xf>
    <xf numFmtId="3" fontId="22" fillId="0" borderId="0" xfId="0" applyNumberFormat="1" applyFont="1" applyFill="1"/>
    <xf numFmtId="0" fontId="1" fillId="0" borderId="0" xfId="0" applyFont="1" applyFill="1" applyAlignment="1" applyProtection="1">
      <alignment horizontal="right" wrapText="1"/>
    </xf>
    <xf numFmtId="3" fontId="22" fillId="0" borderId="0" xfId="0" applyNumberFormat="1" applyFont="1" applyFill="1" applyAlignment="1">
      <alignment horizontal="right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</cellXfs>
  <cellStyles count="3">
    <cellStyle name="Komma" xfId="1" builtinId="3"/>
    <cellStyle name="Komma 2" xfId="2" xr:uid="{00000000-0005-0000-0000-000001000000}"/>
    <cellStyle name="Normal" xfId="0" builtinId="0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15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5.140625" bestFit="1" customWidth="1"/>
    <col min="3" max="3" width="15.28515625" customWidth="1"/>
    <col min="4" max="4" width="12.28515625" customWidth="1"/>
    <col min="5" max="6" width="10.7109375" customWidth="1"/>
    <col min="7" max="7" width="12.28515625" customWidth="1"/>
    <col min="8" max="8" width="11.7109375" style="9" customWidth="1"/>
    <col min="9" max="9" width="50" bestFit="1" customWidth="1"/>
  </cols>
  <sheetData>
    <row r="1" spans="1:15" ht="15" customHeight="1" x14ac:dyDescent="0.25">
      <c r="A1" s="4" t="s">
        <v>97</v>
      </c>
      <c r="B1" s="2"/>
      <c r="C1" s="2"/>
      <c r="D1" s="2"/>
    </row>
    <row r="2" spans="1:15" ht="15" customHeight="1" x14ac:dyDescent="0.25">
      <c r="B2" s="181" t="s">
        <v>12</v>
      </c>
      <c r="C2" s="181"/>
      <c r="D2" s="181"/>
      <c r="E2" s="181"/>
      <c r="F2" s="181"/>
      <c r="G2" s="181"/>
      <c r="H2" s="181"/>
      <c r="I2" s="181"/>
    </row>
    <row r="3" spans="1:15" ht="15" customHeight="1" x14ac:dyDescent="0.25">
      <c r="B3" s="181"/>
      <c r="C3" s="181"/>
      <c r="D3" s="181"/>
      <c r="E3" s="181"/>
      <c r="F3" s="181"/>
      <c r="G3" s="181"/>
      <c r="H3" s="181"/>
      <c r="I3" s="181"/>
    </row>
    <row r="4" spans="1:15" ht="15" customHeight="1" x14ac:dyDescent="0.25">
      <c r="C4" s="73"/>
      <c r="D4" s="14"/>
      <c r="E4" s="14"/>
    </row>
    <row r="5" spans="1:15" ht="15" customHeight="1" x14ac:dyDescent="0.25">
      <c r="A5" t="s">
        <v>10</v>
      </c>
      <c r="C5" s="39">
        <v>2015</v>
      </c>
      <c r="D5" s="39">
        <v>2014</v>
      </c>
      <c r="E5" s="15">
        <v>2013</v>
      </c>
      <c r="F5" s="2">
        <v>2012</v>
      </c>
      <c r="G5" s="38" t="s">
        <v>117</v>
      </c>
      <c r="H5" s="5" t="s">
        <v>11</v>
      </c>
      <c r="I5" s="5" t="s">
        <v>13</v>
      </c>
    </row>
    <row r="6" spans="1:15" ht="15" customHeight="1" x14ac:dyDescent="0.25">
      <c r="A6" s="49" t="s">
        <v>98</v>
      </c>
      <c r="B6" s="109"/>
      <c r="C6" s="110"/>
      <c r="D6" s="110"/>
      <c r="E6" s="111"/>
      <c r="F6" s="112"/>
      <c r="G6" s="112"/>
      <c r="H6" s="113"/>
      <c r="I6" s="112"/>
    </row>
    <row r="7" spans="1:15" ht="15" customHeight="1" x14ac:dyDescent="0.25">
      <c r="A7" s="16" t="s">
        <v>98</v>
      </c>
      <c r="B7" s="103" t="s">
        <v>0</v>
      </c>
      <c r="C7" s="52">
        <v>343437.13642</v>
      </c>
      <c r="D7" s="64">
        <v>342847</v>
      </c>
      <c r="E7" s="64">
        <v>341248</v>
      </c>
      <c r="F7" s="104">
        <v>329477.74300000002</v>
      </c>
      <c r="G7" s="104">
        <f>IF(ISERROR((C7-D7))=TRUE,"",C7-D7)</f>
        <v>590.13641999999527</v>
      </c>
      <c r="H7" s="104" t="str">
        <f>IF(ISERROR((C7-D7)/D7*100)=TRUE,"",IF(((C7-D7)/D7*100)&lt;-7,FIXED((C7-D7)/D7*100,1,TRUE)&amp;"%  ▼",IF(((C7-D7)/D7*100)&gt;7,FIXED((C7-D7)/D7*100,1,TRUE)&amp;"%  ▲",FIXED((C7-D7)/D7*100,1,TRUE)&amp;"%")))</f>
        <v>0,2%</v>
      </c>
      <c r="I7" s="105"/>
      <c r="J7" s="73"/>
      <c r="K7" s="73"/>
      <c r="L7" s="73"/>
      <c r="M7" s="73"/>
      <c r="N7" s="73"/>
      <c r="O7" s="73"/>
    </row>
    <row r="8" spans="1:15" ht="15" customHeight="1" x14ac:dyDescent="0.25">
      <c r="A8" s="16" t="s">
        <v>98</v>
      </c>
      <c r="B8" s="111" t="s">
        <v>1</v>
      </c>
      <c r="C8" s="114">
        <v>39338.803339999999</v>
      </c>
      <c r="D8" s="115">
        <v>42805</v>
      </c>
      <c r="E8" s="115">
        <v>41542</v>
      </c>
      <c r="F8" s="116">
        <v>40256.815519999996</v>
      </c>
      <c r="G8" s="106">
        <f t="shared" ref="G8:G45" si="0">IF(ISERROR((C8-D8))=TRUE,"",C8-D8)</f>
        <v>-3466.1966600000014</v>
      </c>
      <c r="H8" s="106" t="str">
        <f t="shared" ref="H8:H45" si="1">IF(ISERROR((C8-D8)/D8*100)=TRUE,"",IF(((C8-D8)/D8*100)&lt;-7,FIXED((C8-D8)/D8*100,1,TRUE)&amp;"%  ▼",IF(((C8-D8)/D8*100)&gt;7,FIXED((C8-D8)/D8*100,1,TRUE)&amp;"%  ▲",FIXED((C8-D8)/D8*100,1,TRUE)&amp;"%")))</f>
        <v>-8,1%  ▼</v>
      </c>
      <c r="I8" s="117"/>
      <c r="J8" s="73"/>
      <c r="K8" s="73"/>
      <c r="L8" s="73"/>
      <c r="M8" s="73"/>
      <c r="N8" s="73"/>
      <c r="O8" s="73"/>
    </row>
    <row r="9" spans="1:15" ht="15" customHeight="1" x14ac:dyDescent="0.25">
      <c r="A9" s="16" t="s">
        <v>98</v>
      </c>
      <c r="B9" s="103" t="s">
        <v>2</v>
      </c>
      <c r="C9" s="52">
        <f>39971.65969+18752.20877</f>
        <v>58723.868459999998</v>
      </c>
      <c r="D9" s="64">
        <v>40527</v>
      </c>
      <c r="E9" s="64">
        <v>39643</v>
      </c>
      <c r="F9" s="104">
        <v>36475.344830000002</v>
      </c>
      <c r="G9" s="104">
        <f t="shared" si="0"/>
        <v>18196.868459999998</v>
      </c>
      <c r="H9" s="104" t="str">
        <f t="shared" si="1"/>
        <v>44,9%  ▲</v>
      </c>
      <c r="I9" s="105"/>
      <c r="J9" s="73"/>
      <c r="K9" s="73"/>
      <c r="L9" s="73"/>
      <c r="M9" s="73"/>
      <c r="N9" s="73"/>
      <c r="O9" s="73"/>
    </row>
    <row r="10" spans="1:15" ht="15" customHeight="1" x14ac:dyDescent="0.25">
      <c r="A10" s="16" t="s">
        <v>98</v>
      </c>
      <c r="B10" s="111" t="s">
        <v>3</v>
      </c>
      <c r="C10" s="114">
        <v>99.995999999999995</v>
      </c>
      <c r="D10" s="115">
        <v>100</v>
      </c>
      <c r="E10" s="111">
        <v>100</v>
      </c>
      <c r="F10" s="106">
        <v>100</v>
      </c>
      <c r="G10" s="106">
        <f t="shared" si="0"/>
        <v>-4.0000000000048885E-3</v>
      </c>
      <c r="H10" s="106" t="str">
        <f t="shared" si="1"/>
        <v>0,0%</v>
      </c>
      <c r="I10" s="117"/>
      <c r="J10" s="73"/>
      <c r="K10" s="73"/>
      <c r="L10" s="73"/>
      <c r="M10" s="73"/>
      <c r="N10" s="73"/>
      <c r="O10" s="73"/>
    </row>
    <row r="11" spans="1:15" ht="15" customHeight="1" x14ac:dyDescent="0.25">
      <c r="A11" s="16" t="s">
        <v>98</v>
      </c>
      <c r="B11" s="103" t="s">
        <v>4</v>
      </c>
      <c r="C11" s="52">
        <v>0</v>
      </c>
      <c r="D11" s="64">
        <v>0</v>
      </c>
      <c r="E11" s="103">
        <v>0</v>
      </c>
      <c r="F11" s="104">
        <v>0</v>
      </c>
      <c r="G11" s="104">
        <f t="shared" si="0"/>
        <v>0</v>
      </c>
      <c r="H11" s="104" t="str">
        <f t="shared" si="1"/>
        <v/>
      </c>
      <c r="I11" s="105"/>
      <c r="J11" s="73"/>
      <c r="K11" s="73"/>
      <c r="L11" s="73"/>
      <c r="M11" s="73"/>
      <c r="N11" s="73"/>
      <c r="O11" s="73"/>
    </row>
    <row r="12" spans="1:15" ht="15" customHeight="1" x14ac:dyDescent="0.25">
      <c r="A12" s="16" t="s">
        <v>98</v>
      </c>
      <c r="B12" s="111" t="s">
        <v>5</v>
      </c>
      <c r="C12" s="114">
        <v>-4369.64293</v>
      </c>
      <c r="D12" s="115">
        <v>-5643</v>
      </c>
      <c r="E12" s="115">
        <v>-5973</v>
      </c>
      <c r="F12" s="116">
        <v>-5904.4249499999996</v>
      </c>
      <c r="G12" s="106">
        <f t="shared" si="0"/>
        <v>1273.35707</v>
      </c>
      <c r="H12" s="106" t="str">
        <f t="shared" si="1"/>
        <v>-22,6%  ▼</v>
      </c>
      <c r="I12" s="117"/>
      <c r="J12" s="73"/>
      <c r="K12" s="73"/>
      <c r="L12" s="73"/>
      <c r="M12" s="73"/>
      <c r="N12" s="73"/>
      <c r="O12" s="73"/>
    </row>
    <row r="13" spans="1:15" ht="15" customHeight="1" x14ac:dyDescent="0.25">
      <c r="A13" s="16" t="s">
        <v>98</v>
      </c>
      <c r="B13" s="103" t="s">
        <v>6</v>
      </c>
      <c r="C13" s="52">
        <v>-66.665199999999999</v>
      </c>
      <c r="D13" s="64">
        <v>-100</v>
      </c>
      <c r="E13" s="103">
        <v>0</v>
      </c>
      <c r="F13" s="104">
        <v>0</v>
      </c>
      <c r="G13" s="104">
        <f t="shared" si="0"/>
        <v>33.334800000000001</v>
      </c>
      <c r="H13" s="104" t="str">
        <f t="shared" si="1"/>
        <v>-33,3%  ▼</v>
      </c>
      <c r="I13" s="105"/>
      <c r="J13" s="73"/>
      <c r="K13" s="73"/>
      <c r="L13" s="73"/>
      <c r="M13" s="73"/>
      <c r="N13" s="73"/>
      <c r="O13" s="73"/>
    </row>
    <row r="14" spans="1:15" ht="15" customHeight="1" x14ac:dyDescent="0.25">
      <c r="A14" s="16" t="s">
        <v>98</v>
      </c>
      <c r="B14" s="111" t="s">
        <v>7</v>
      </c>
      <c r="C14" s="114">
        <f>18181.14591+1.5</f>
        <v>18182.645909999999</v>
      </c>
      <c r="D14" s="115">
        <v>13296</v>
      </c>
      <c r="E14" s="111">
        <v>7781</v>
      </c>
      <c r="F14" s="106">
        <v>6223</v>
      </c>
      <c r="G14" s="106">
        <f t="shared" si="0"/>
        <v>4886.6459099999993</v>
      </c>
      <c r="H14" s="106" t="str">
        <f t="shared" si="1"/>
        <v>36,8%  ▲</v>
      </c>
      <c r="I14" s="117"/>
      <c r="J14" s="73"/>
      <c r="K14" s="73"/>
      <c r="L14" s="73"/>
      <c r="M14" s="73"/>
      <c r="N14" s="73"/>
      <c r="O14" s="73"/>
    </row>
    <row r="15" spans="1:15" s="2" customFormat="1" ht="15" customHeight="1" x14ac:dyDescent="0.25">
      <c r="A15" s="17" t="s">
        <v>98</v>
      </c>
      <c r="B15" s="107" t="s">
        <v>8</v>
      </c>
      <c r="C15" s="108">
        <f>SUM(C7:C14)</f>
        <v>455346.14200000005</v>
      </c>
      <c r="D15" s="108">
        <f>SUM(D7:D14)</f>
        <v>433832</v>
      </c>
      <c r="E15" s="108">
        <f>SUM(E7:E14)</f>
        <v>424341</v>
      </c>
      <c r="F15" s="108">
        <f>SUM(F7:F14)</f>
        <v>406628.47840000002</v>
      </c>
      <c r="G15" s="70">
        <f t="shared" si="0"/>
        <v>21514.142000000051</v>
      </c>
      <c r="H15" s="70" t="str">
        <f t="shared" si="1"/>
        <v>5,0%</v>
      </c>
      <c r="I15" s="105"/>
      <c r="J15" s="15"/>
      <c r="K15" s="15"/>
      <c r="L15" s="15"/>
      <c r="M15" s="15"/>
      <c r="N15" s="15"/>
      <c r="O15" s="15"/>
    </row>
    <row r="16" spans="1:15" ht="15" customHeight="1" x14ac:dyDescent="0.25">
      <c r="A16" s="102" t="s">
        <v>99</v>
      </c>
      <c r="B16" s="110"/>
      <c r="C16" s="110"/>
      <c r="D16" s="110"/>
      <c r="E16" s="118"/>
      <c r="F16" s="111"/>
      <c r="G16" s="106">
        <f t="shared" si="0"/>
        <v>0</v>
      </c>
      <c r="H16" s="106" t="str">
        <f t="shared" si="1"/>
        <v/>
      </c>
      <c r="I16" s="117"/>
      <c r="J16" s="14"/>
      <c r="K16" s="14"/>
      <c r="L16" s="14"/>
      <c r="M16" s="14"/>
      <c r="N16" s="14"/>
      <c r="O16" s="14"/>
    </row>
    <row r="17" spans="1:15" ht="15" customHeight="1" x14ac:dyDescent="0.25">
      <c r="A17" s="16" t="s">
        <v>99</v>
      </c>
      <c r="B17" s="103" t="s">
        <v>0</v>
      </c>
      <c r="C17" s="52">
        <f>2892883.126+55960.61967</f>
        <v>2948843.7456700001</v>
      </c>
      <c r="D17" s="64">
        <v>2952052</v>
      </c>
      <c r="E17" s="64">
        <f>2740906+188370</f>
        <v>2929276</v>
      </c>
      <c r="F17" s="104">
        <v>2714984.2529599997</v>
      </c>
      <c r="G17" s="104">
        <f t="shared" si="0"/>
        <v>-3208.2543299999088</v>
      </c>
      <c r="H17" s="104" t="str">
        <f t="shared" si="1"/>
        <v>-0,1%</v>
      </c>
      <c r="I17" s="105"/>
      <c r="J17" s="73"/>
      <c r="K17" s="73"/>
      <c r="L17" s="73"/>
      <c r="M17" s="73"/>
      <c r="N17" s="73"/>
      <c r="O17" s="73"/>
    </row>
    <row r="18" spans="1:15" ht="15" customHeight="1" x14ac:dyDescent="0.25">
      <c r="A18" s="16" t="s">
        <v>99</v>
      </c>
      <c r="B18" s="111" t="s">
        <v>1</v>
      </c>
      <c r="C18" s="114">
        <f>476374.32606+94494.25384</f>
        <v>570868.57990000001</v>
      </c>
      <c r="D18" s="115">
        <v>569014</v>
      </c>
      <c r="E18" s="115">
        <f>553458+20042</f>
        <v>573500</v>
      </c>
      <c r="F18" s="116">
        <v>545690.23525999999</v>
      </c>
      <c r="G18" s="106">
        <f t="shared" si="0"/>
        <v>1854.5799000000115</v>
      </c>
      <c r="H18" s="106" t="str">
        <f t="shared" si="1"/>
        <v>0,3%</v>
      </c>
      <c r="I18" s="117"/>
      <c r="J18" s="73"/>
      <c r="K18" s="73"/>
      <c r="L18" s="73"/>
      <c r="M18" s="73"/>
      <c r="N18" s="73"/>
      <c r="O18" s="73"/>
    </row>
    <row r="19" spans="1:15" ht="15" customHeight="1" x14ac:dyDescent="0.25">
      <c r="A19" s="16" t="s">
        <v>99</v>
      </c>
      <c r="B19" s="103" t="s">
        <v>2</v>
      </c>
      <c r="C19" s="52">
        <f>183587.3399+286443.83397</f>
        <v>470031.17386999994</v>
      </c>
      <c r="D19" s="64">
        <v>320649</v>
      </c>
      <c r="E19" s="64">
        <f>289511+27052</f>
        <v>316563</v>
      </c>
      <c r="F19" s="104">
        <v>326001.35005000001</v>
      </c>
      <c r="G19" s="104">
        <f t="shared" si="0"/>
        <v>149382.17386999994</v>
      </c>
      <c r="H19" s="104" t="str">
        <f t="shared" si="1"/>
        <v>46,6%  ▲</v>
      </c>
      <c r="I19" s="105"/>
      <c r="J19" s="73"/>
      <c r="K19" s="73"/>
      <c r="L19" s="73"/>
      <c r="M19" s="73"/>
      <c r="N19" s="73"/>
      <c r="O19" s="73"/>
    </row>
    <row r="20" spans="1:15" ht="15" customHeight="1" x14ac:dyDescent="0.25">
      <c r="A20" s="16" t="s">
        <v>99</v>
      </c>
      <c r="B20" s="111" t="s">
        <v>3</v>
      </c>
      <c r="C20" s="114">
        <v>77.39</v>
      </c>
      <c r="D20" s="115">
        <v>211</v>
      </c>
      <c r="E20" s="115">
        <v>312</v>
      </c>
      <c r="F20" s="106">
        <v>575.07500000000005</v>
      </c>
      <c r="G20" s="106">
        <f t="shared" si="0"/>
        <v>-133.61000000000001</v>
      </c>
      <c r="H20" s="106" t="str">
        <f t="shared" si="1"/>
        <v>-63,3%  ▼</v>
      </c>
      <c r="I20" s="117"/>
      <c r="J20" s="73"/>
      <c r="K20" s="73"/>
      <c r="L20" s="73"/>
      <c r="M20" s="73"/>
      <c r="N20" s="73"/>
      <c r="O20" s="73"/>
    </row>
    <row r="21" spans="1:15" ht="15" customHeight="1" x14ac:dyDescent="0.25">
      <c r="A21" s="16" t="s">
        <v>99</v>
      </c>
      <c r="B21" s="103" t="s">
        <v>4</v>
      </c>
      <c r="C21" s="52"/>
      <c r="D21" s="64">
        <v>0</v>
      </c>
      <c r="E21" s="103">
        <v>0</v>
      </c>
      <c r="F21" s="104">
        <v>0</v>
      </c>
      <c r="G21" s="104">
        <f t="shared" si="0"/>
        <v>0</v>
      </c>
      <c r="H21" s="104" t="str">
        <f t="shared" si="1"/>
        <v/>
      </c>
      <c r="I21" s="105"/>
      <c r="J21" s="73"/>
      <c r="K21" s="73"/>
      <c r="L21" s="73"/>
      <c r="M21" s="73"/>
      <c r="N21" s="73"/>
      <c r="O21" s="73"/>
    </row>
    <row r="22" spans="1:15" ht="15" customHeight="1" x14ac:dyDescent="0.25">
      <c r="A22" s="16" t="s">
        <v>99</v>
      </c>
      <c r="B22" s="111" t="s">
        <v>5</v>
      </c>
      <c r="C22" s="114">
        <f>-51509.6161-15484.80384</f>
        <v>-66994.419939999992</v>
      </c>
      <c r="D22" s="115">
        <v>-73733</v>
      </c>
      <c r="E22" s="115">
        <f>-64181-3450</f>
        <v>-67631</v>
      </c>
      <c r="F22" s="116">
        <v>-93395.314029999994</v>
      </c>
      <c r="G22" s="106">
        <f t="shared" si="0"/>
        <v>6738.5800600000075</v>
      </c>
      <c r="H22" s="106" t="str">
        <f t="shared" si="1"/>
        <v>-9,1%  ▼</v>
      </c>
      <c r="I22" s="117"/>
      <c r="J22" s="73"/>
      <c r="K22" s="73"/>
      <c r="L22" s="73"/>
      <c r="M22" s="73"/>
      <c r="N22" s="73"/>
      <c r="O22" s="73"/>
    </row>
    <row r="23" spans="1:15" ht="15" customHeight="1" x14ac:dyDescent="0.25">
      <c r="A23" s="16" t="s">
        <v>99</v>
      </c>
      <c r="B23" s="103" t="s">
        <v>6</v>
      </c>
      <c r="C23" s="52"/>
      <c r="D23" s="64">
        <v>0</v>
      </c>
      <c r="E23" s="103">
        <v>-66</v>
      </c>
      <c r="F23" s="104">
        <v>0</v>
      </c>
      <c r="G23" s="104">
        <f t="shared" si="0"/>
        <v>0</v>
      </c>
      <c r="H23" s="104" t="str">
        <f t="shared" si="1"/>
        <v/>
      </c>
      <c r="I23" s="105"/>
      <c r="J23" s="73"/>
      <c r="K23" s="73"/>
      <c r="L23" s="73"/>
      <c r="M23" s="73"/>
      <c r="N23" s="73"/>
      <c r="O23" s="73"/>
    </row>
    <row r="24" spans="1:15" ht="15" customHeight="1" x14ac:dyDescent="0.25">
      <c r="A24" s="16" t="s">
        <v>99</v>
      </c>
      <c r="B24" s="111" t="s">
        <v>7</v>
      </c>
      <c r="C24" s="114">
        <f>939418.47646+99328.65624</f>
        <v>1038747.1327000001</v>
      </c>
      <c r="D24" s="115">
        <v>554227</v>
      </c>
      <c r="E24" s="111">
        <f>433909+4541</f>
        <v>438450</v>
      </c>
      <c r="F24" s="106">
        <v>355454.67589999997</v>
      </c>
      <c r="G24" s="106">
        <f t="shared" si="0"/>
        <v>484520.13270000007</v>
      </c>
      <c r="H24" s="106" t="str">
        <f t="shared" si="1"/>
        <v>87,4%  ▲</v>
      </c>
      <c r="I24" s="117"/>
      <c r="J24" s="73"/>
      <c r="K24" s="73"/>
      <c r="L24" s="73"/>
      <c r="M24" s="73"/>
      <c r="N24" s="73"/>
      <c r="O24" s="73"/>
    </row>
    <row r="25" spans="1:15" s="2" customFormat="1" ht="15" customHeight="1" x14ac:dyDescent="0.25">
      <c r="A25" s="17" t="s">
        <v>99</v>
      </c>
      <c r="B25" s="107" t="s">
        <v>8</v>
      </c>
      <c r="C25" s="108">
        <f>SUM(C17:C24)</f>
        <v>4961573.6022000005</v>
      </c>
      <c r="D25" s="108">
        <f>SUM(D17:D24)</f>
        <v>4322420</v>
      </c>
      <c r="E25" s="108">
        <f>SUM(E17:E24)</f>
        <v>4190404</v>
      </c>
      <c r="F25" s="108">
        <f>SUM(F17:F24)</f>
        <v>3849310.27514</v>
      </c>
      <c r="G25" s="70">
        <f t="shared" si="0"/>
        <v>639153.60220000055</v>
      </c>
      <c r="H25" s="70" t="str">
        <f t="shared" si="1"/>
        <v>14,8%  ▲</v>
      </c>
      <c r="I25" s="105"/>
      <c r="J25" s="15"/>
      <c r="K25" s="15"/>
      <c r="L25" s="15"/>
      <c r="M25" s="15"/>
      <c r="N25" s="15"/>
      <c r="O25" s="15"/>
    </row>
    <row r="26" spans="1:15" ht="15" customHeight="1" x14ac:dyDescent="0.25">
      <c r="A26" s="49" t="s">
        <v>100</v>
      </c>
      <c r="B26" s="109"/>
      <c r="C26" s="110"/>
      <c r="D26" s="110"/>
      <c r="E26" s="116"/>
      <c r="F26" s="112"/>
      <c r="G26" s="106">
        <f t="shared" si="0"/>
        <v>0</v>
      </c>
      <c r="H26" s="106" t="str">
        <f t="shared" si="1"/>
        <v/>
      </c>
      <c r="I26" s="117"/>
    </row>
    <row r="27" spans="1:15" ht="15" customHeight="1" x14ac:dyDescent="0.25">
      <c r="A27" s="16" t="s">
        <v>100</v>
      </c>
      <c r="B27" s="103" t="s">
        <v>0</v>
      </c>
      <c r="C27" s="52">
        <v>781058.65852000006</v>
      </c>
      <c r="D27" s="64">
        <v>780960</v>
      </c>
      <c r="E27" s="64">
        <v>779508</v>
      </c>
      <c r="F27" s="104">
        <v>761531.45221999998</v>
      </c>
      <c r="G27" s="104">
        <f t="shared" si="0"/>
        <v>98.658520000055432</v>
      </c>
      <c r="H27" s="104" t="str">
        <f t="shared" si="1"/>
        <v>0,0%</v>
      </c>
      <c r="I27" s="105"/>
      <c r="J27" s="73"/>
      <c r="K27" s="73"/>
      <c r="L27" s="73"/>
      <c r="M27" s="73"/>
      <c r="N27" s="73"/>
      <c r="O27" s="73"/>
    </row>
    <row r="28" spans="1:15" ht="15" customHeight="1" x14ac:dyDescent="0.25">
      <c r="A28" s="16" t="s">
        <v>100</v>
      </c>
      <c r="B28" s="111" t="s">
        <v>1</v>
      </c>
      <c r="C28" s="114">
        <f>97182.06972+7420.59901</f>
        <v>104602.66873</v>
      </c>
      <c r="D28" s="115">
        <v>104736</v>
      </c>
      <c r="E28" s="115">
        <v>105613</v>
      </c>
      <c r="F28" s="116">
        <v>104610.22519</v>
      </c>
      <c r="G28" s="106">
        <f t="shared" si="0"/>
        <v>-133.33126999999513</v>
      </c>
      <c r="H28" s="106" t="str">
        <f t="shared" si="1"/>
        <v>-0,1%</v>
      </c>
      <c r="I28" s="117"/>
      <c r="J28" s="73"/>
      <c r="K28" s="73"/>
      <c r="L28" s="73"/>
      <c r="M28" s="73"/>
      <c r="N28" s="73"/>
      <c r="O28" s="73"/>
    </row>
    <row r="29" spans="1:15" ht="15" customHeight="1" x14ac:dyDescent="0.25">
      <c r="A29" s="16" t="s">
        <v>100</v>
      </c>
      <c r="B29" s="103" t="s">
        <v>2</v>
      </c>
      <c r="C29" s="52">
        <f>66217.27544+75434.46845</f>
        <v>141651.74388999998</v>
      </c>
      <c r="D29" s="64">
        <v>87292</v>
      </c>
      <c r="E29" s="64">
        <v>80424</v>
      </c>
      <c r="F29" s="104">
        <v>83846.824439999997</v>
      </c>
      <c r="G29" s="104">
        <f t="shared" si="0"/>
        <v>54359.743889999983</v>
      </c>
      <c r="H29" s="104" t="str">
        <f t="shared" si="1"/>
        <v>62,3%  ▲</v>
      </c>
      <c r="I29" s="105"/>
      <c r="J29" s="73"/>
      <c r="K29" s="73"/>
      <c r="L29" s="73"/>
      <c r="M29" s="73"/>
      <c r="N29" s="73"/>
      <c r="O29" s="73"/>
    </row>
    <row r="30" spans="1:15" ht="15" customHeight="1" x14ac:dyDescent="0.25">
      <c r="A30" s="16" t="s">
        <v>100</v>
      </c>
      <c r="B30" s="111" t="s">
        <v>3</v>
      </c>
      <c r="C30" s="114">
        <v>0</v>
      </c>
      <c r="D30" s="115">
        <v>0</v>
      </c>
      <c r="E30" s="115">
        <v>0</v>
      </c>
      <c r="F30" s="106">
        <v>0</v>
      </c>
      <c r="G30" s="106">
        <f t="shared" si="0"/>
        <v>0</v>
      </c>
      <c r="H30" s="106" t="str">
        <f t="shared" si="1"/>
        <v/>
      </c>
      <c r="I30" s="117"/>
      <c r="J30" s="73"/>
      <c r="K30" s="73"/>
      <c r="L30" s="73"/>
      <c r="M30" s="73"/>
      <c r="N30" s="73"/>
      <c r="O30" s="73"/>
    </row>
    <row r="31" spans="1:15" ht="15" customHeight="1" x14ac:dyDescent="0.25">
      <c r="A31" s="16" t="s">
        <v>100</v>
      </c>
      <c r="B31" s="103" t="s">
        <v>4</v>
      </c>
      <c r="C31" s="52">
        <v>0</v>
      </c>
      <c r="D31" s="64">
        <v>0</v>
      </c>
      <c r="E31" s="103">
        <v>0</v>
      </c>
      <c r="F31" s="104">
        <v>0</v>
      </c>
      <c r="G31" s="104">
        <f t="shared" si="0"/>
        <v>0</v>
      </c>
      <c r="H31" s="104" t="str">
        <f t="shared" si="1"/>
        <v/>
      </c>
      <c r="I31" s="105"/>
      <c r="J31" s="73"/>
      <c r="K31" s="73"/>
      <c r="L31" s="73"/>
      <c r="M31" s="73"/>
      <c r="N31" s="73"/>
      <c r="O31" s="73"/>
    </row>
    <row r="32" spans="1:15" ht="15" customHeight="1" x14ac:dyDescent="0.25">
      <c r="A32" s="16" t="s">
        <v>100</v>
      </c>
      <c r="B32" s="111" t="s">
        <v>5</v>
      </c>
      <c r="C32" s="114">
        <f>-12746.85724-2811.98713</f>
        <v>-15558.844369999999</v>
      </c>
      <c r="D32" s="115">
        <v>-17692</v>
      </c>
      <c r="E32" s="115">
        <v>-16257</v>
      </c>
      <c r="F32" s="116">
        <v>-12733</v>
      </c>
      <c r="G32" s="106">
        <f t="shared" si="0"/>
        <v>2133.1556300000011</v>
      </c>
      <c r="H32" s="106" t="str">
        <f t="shared" si="1"/>
        <v>-12,1%  ▼</v>
      </c>
      <c r="I32" s="117"/>
      <c r="J32" s="73"/>
      <c r="K32" s="73"/>
      <c r="L32" s="73"/>
      <c r="M32" s="73"/>
      <c r="N32" s="73"/>
      <c r="O32" s="73"/>
    </row>
    <row r="33" spans="1:15" ht="15" customHeight="1" x14ac:dyDescent="0.25">
      <c r="A33" s="16" t="s">
        <v>100</v>
      </c>
      <c r="B33" s="103" t="s">
        <v>6</v>
      </c>
      <c r="C33" s="52">
        <v>-83.331500000000005</v>
      </c>
      <c r="D33" s="64">
        <v>-100</v>
      </c>
      <c r="E33" s="103">
        <v>-100</v>
      </c>
      <c r="F33" s="104">
        <v>-201</v>
      </c>
      <c r="G33" s="104">
        <f t="shared" si="0"/>
        <v>16.668499999999995</v>
      </c>
      <c r="H33" s="104" t="str">
        <f t="shared" si="1"/>
        <v>-16,7%  ▼</v>
      </c>
      <c r="I33" s="105"/>
      <c r="J33" s="73"/>
      <c r="K33" s="73"/>
      <c r="L33" s="73"/>
      <c r="M33" s="73"/>
      <c r="N33" s="73"/>
      <c r="O33" s="73"/>
    </row>
    <row r="34" spans="1:15" ht="15" customHeight="1" x14ac:dyDescent="0.25">
      <c r="A34" s="16" t="s">
        <v>100</v>
      </c>
      <c r="B34" s="111" t="s">
        <v>7</v>
      </c>
      <c r="C34" s="114">
        <f>45919.86119+6975.3198</f>
        <v>52895.180990000001</v>
      </c>
      <c r="D34" s="115">
        <v>42307</v>
      </c>
      <c r="E34" s="111">
        <v>43734</v>
      </c>
      <c r="F34" s="106">
        <v>34928</v>
      </c>
      <c r="G34" s="106">
        <f t="shared" si="0"/>
        <v>10588.180990000001</v>
      </c>
      <c r="H34" s="106" t="str">
        <f t="shared" si="1"/>
        <v>25,0%  ▲</v>
      </c>
      <c r="I34" s="117"/>
      <c r="J34" s="73"/>
      <c r="K34" s="73"/>
      <c r="L34" s="73"/>
      <c r="M34" s="73"/>
      <c r="N34" s="73"/>
      <c r="O34" s="73"/>
    </row>
    <row r="35" spans="1:15" s="2" customFormat="1" ht="15" customHeight="1" x14ac:dyDescent="0.25">
      <c r="A35" s="17" t="s">
        <v>100</v>
      </c>
      <c r="B35" s="107" t="s">
        <v>8</v>
      </c>
      <c r="C35" s="108">
        <f>SUM(C27:C34)</f>
        <v>1064566.0762600002</v>
      </c>
      <c r="D35" s="108">
        <f>SUM(D27:D34)</f>
        <v>997503</v>
      </c>
      <c r="E35" s="108">
        <f>SUM(E27:E34)</f>
        <v>992922</v>
      </c>
      <c r="F35" s="108">
        <f>SUM(F27:F34)</f>
        <v>971982.50185</v>
      </c>
      <c r="G35" s="70">
        <f t="shared" si="0"/>
        <v>67063.076260000234</v>
      </c>
      <c r="H35" s="70" t="str">
        <f t="shared" si="1"/>
        <v>6,7%</v>
      </c>
      <c r="I35" s="105"/>
      <c r="J35" s="15"/>
      <c r="K35" s="15"/>
      <c r="L35" s="15"/>
      <c r="M35" s="15"/>
      <c r="N35" s="15"/>
      <c r="O35" s="15"/>
    </row>
    <row r="36" spans="1:15" ht="15" customHeight="1" x14ac:dyDescent="0.25">
      <c r="A36" s="49" t="s">
        <v>101</v>
      </c>
      <c r="B36" s="109"/>
      <c r="C36" s="110"/>
      <c r="D36" s="110"/>
      <c r="E36" s="116"/>
      <c r="F36" s="119"/>
      <c r="G36" s="106">
        <f t="shared" si="0"/>
        <v>0</v>
      </c>
      <c r="H36" s="106" t="str">
        <f t="shared" si="1"/>
        <v/>
      </c>
      <c r="I36" s="117"/>
    </row>
    <row r="37" spans="1:15" ht="15" customHeight="1" x14ac:dyDescent="0.25">
      <c r="A37" s="16" t="s">
        <v>101</v>
      </c>
      <c r="B37" s="103" t="s">
        <v>0</v>
      </c>
      <c r="C37" s="52"/>
      <c r="D37" s="64"/>
      <c r="E37" s="64"/>
      <c r="F37" s="104">
        <v>185130.76401000001</v>
      </c>
      <c r="G37" s="104">
        <f t="shared" si="0"/>
        <v>0</v>
      </c>
      <c r="H37" s="104" t="str">
        <f t="shared" si="1"/>
        <v/>
      </c>
      <c r="I37" s="105"/>
      <c r="J37" s="73"/>
      <c r="K37" s="73"/>
      <c r="L37" s="73"/>
      <c r="M37" s="73"/>
      <c r="N37" s="73"/>
      <c r="O37" s="73"/>
    </row>
    <row r="38" spans="1:15" ht="15" customHeight="1" x14ac:dyDescent="0.25">
      <c r="A38" s="16" t="s">
        <v>101</v>
      </c>
      <c r="B38" s="111" t="s">
        <v>1</v>
      </c>
      <c r="C38" s="114"/>
      <c r="D38" s="115"/>
      <c r="E38" s="115"/>
      <c r="F38" s="116">
        <v>21663.32213</v>
      </c>
      <c r="G38" s="106">
        <f t="shared" si="0"/>
        <v>0</v>
      </c>
      <c r="H38" s="106" t="str">
        <f t="shared" si="1"/>
        <v/>
      </c>
      <c r="I38" s="117"/>
      <c r="J38" s="73"/>
      <c r="K38" s="73"/>
      <c r="L38" s="73"/>
      <c r="M38" s="73"/>
      <c r="N38" s="73"/>
      <c r="O38" s="73"/>
    </row>
    <row r="39" spans="1:15" ht="15" customHeight="1" x14ac:dyDescent="0.25">
      <c r="A39" s="16" t="s">
        <v>101</v>
      </c>
      <c r="B39" s="103" t="s">
        <v>2</v>
      </c>
      <c r="C39" s="52"/>
      <c r="D39" s="64"/>
      <c r="E39" s="64"/>
      <c r="F39" s="104">
        <v>22648.878420000001</v>
      </c>
      <c r="G39" s="104">
        <f t="shared" si="0"/>
        <v>0</v>
      </c>
      <c r="H39" s="104" t="str">
        <f t="shared" si="1"/>
        <v/>
      </c>
      <c r="I39" s="105"/>
      <c r="J39" s="73"/>
      <c r="K39" s="73"/>
      <c r="L39" s="73"/>
      <c r="M39" s="73"/>
      <c r="N39" s="73"/>
      <c r="O39" s="73"/>
    </row>
    <row r="40" spans="1:15" ht="15" customHeight="1" x14ac:dyDescent="0.25">
      <c r="A40" s="16" t="s">
        <v>101</v>
      </c>
      <c r="B40" s="111" t="s">
        <v>3</v>
      </c>
      <c r="C40" s="114"/>
      <c r="D40" s="115"/>
      <c r="E40" s="115"/>
      <c r="F40" s="106">
        <v>0</v>
      </c>
      <c r="G40" s="106">
        <f t="shared" si="0"/>
        <v>0</v>
      </c>
      <c r="H40" s="106" t="str">
        <f t="shared" si="1"/>
        <v/>
      </c>
      <c r="I40" s="117"/>
      <c r="J40" s="73"/>
      <c r="K40" s="73"/>
      <c r="L40" s="73"/>
      <c r="M40" s="73"/>
      <c r="N40" s="73"/>
      <c r="O40" s="73"/>
    </row>
    <row r="41" spans="1:15" ht="15" customHeight="1" x14ac:dyDescent="0.25">
      <c r="A41" s="16" t="s">
        <v>101</v>
      </c>
      <c r="B41" s="103" t="s">
        <v>4</v>
      </c>
      <c r="C41" s="52"/>
      <c r="D41" s="64"/>
      <c r="E41" s="64"/>
      <c r="F41" s="104">
        <v>0</v>
      </c>
      <c r="G41" s="104">
        <f t="shared" si="0"/>
        <v>0</v>
      </c>
      <c r="H41" s="104" t="str">
        <f t="shared" si="1"/>
        <v/>
      </c>
      <c r="I41" s="105"/>
      <c r="J41" s="73"/>
      <c r="K41" s="73"/>
      <c r="L41" s="73"/>
      <c r="M41" s="73"/>
      <c r="N41" s="73"/>
      <c r="O41" s="73"/>
    </row>
    <row r="42" spans="1:15" ht="15" customHeight="1" x14ac:dyDescent="0.25">
      <c r="A42" s="16" t="s">
        <v>101</v>
      </c>
      <c r="B42" s="111" t="s">
        <v>5</v>
      </c>
      <c r="C42" s="114"/>
      <c r="D42" s="115"/>
      <c r="E42" s="116"/>
      <c r="F42" s="116">
        <v>-3958</v>
      </c>
      <c r="G42" s="106">
        <f t="shared" si="0"/>
        <v>0</v>
      </c>
      <c r="H42" s="106" t="str">
        <f t="shared" si="1"/>
        <v/>
      </c>
      <c r="I42" s="117"/>
      <c r="J42" s="73"/>
      <c r="K42" s="73"/>
      <c r="L42" s="73"/>
      <c r="M42" s="73"/>
      <c r="N42" s="73"/>
      <c r="O42" s="73"/>
    </row>
    <row r="43" spans="1:15" ht="15" customHeight="1" x14ac:dyDescent="0.25">
      <c r="A43" s="16" t="s">
        <v>101</v>
      </c>
      <c r="B43" s="103" t="s">
        <v>6</v>
      </c>
      <c r="C43" s="52"/>
      <c r="D43" s="64"/>
      <c r="E43" s="103"/>
      <c r="F43" s="104">
        <v>-11</v>
      </c>
      <c r="G43" s="104">
        <f t="shared" si="0"/>
        <v>0</v>
      </c>
      <c r="H43" s="104" t="str">
        <f t="shared" si="1"/>
        <v/>
      </c>
      <c r="I43" s="105"/>
      <c r="J43" s="73"/>
      <c r="K43" s="73"/>
      <c r="L43" s="73"/>
      <c r="M43" s="73"/>
      <c r="N43" s="73"/>
      <c r="O43" s="73"/>
    </row>
    <row r="44" spans="1:15" ht="15" customHeight="1" x14ac:dyDescent="0.25">
      <c r="A44" s="16" t="s">
        <v>101</v>
      </c>
      <c r="B44" s="111" t="s">
        <v>7</v>
      </c>
      <c r="C44" s="114"/>
      <c r="D44" s="115"/>
      <c r="E44" s="111"/>
      <c r="F44" s="106">
        <v>4508</v>
      </c>
      <c r="G44" s="106">
        <f t="shared" si="0"/>
        <v>0</v>
      </c>
      <c r="H44" s="106" t="str">
        <f t="shared" si="1"/>
        <v/>
      </c>
      <c r="I44" s="117"/>
      <c r="J44" s="73"/>
      <c r="K44" s="73"/>
      <c r="L44" s="73"/>
      <c r="M44" s="73"/>
      <c r="N44" s="73"/>
      <c r="O44" s="73"/>
    </row>
    <row r="45" spans="1:15" s="2" customFormat="1" ht="15" customHeight="1" x14ac:dyDescent="0.25">
      <c r="A45" s="17" t="s">
        <v>101</v>
      </c>
      <c r="B45" s="107" t="s">
        <v>8</v>
      </c>
      <c r="C45" s="108">
        <f>SUM(C37:C44)</f>
        <v>0</v>
      </c>
      <c r="D45" s="108">
        <f>SUM(D37:D44)</f>
        <v>0</v>
      </c>
      <c r="E45" s="108">
        <f>SUM(E37:E44)</f>
        <v>0</v>
      </c>
      <c r="F45" s="108">
        <f>SUM(F37:F44)</f>
        <v>229981.96456000002</v>
      </c>
      <c r="G45" s="70">
        <f t="shared" si="0"/>
        <v>0</v>
      </c>
      <c r="H45" s="70" t="str">
        <f t="shared" si="1"/>
        <v/>
      </c>
      <c r="I45" s="105"/>
      <c r="J45" s="15"/>
      <c r="K45" s="15"/>
      <c r="L45" s="15"/>
      <c r="M45" s="15"/>
      <c r="N45" s="15"/>
      <c r="O45" s="15"/>
    </row>
    <row r="46" spans="1:15" ht="15" customHeight="1" x14ac:dyDescent="0.25">
      <c r="A46" s="49" t="s">
        <v>54</v>
      </c>
      <c r="B46" s="109"/>
      <c r="C46" s="110"/>
      <c r="D46" s="110"/>
      <c r="E46" s="116"/>
      <c r="F46" s="112"/>
      <c r="G46" s="106">
        <f t="shared" ref="G46:G55" si="2">IF(ISERROR((C46-D46))=TRUE,"",C46-D46)</f>
        <v>0</v>
      </c>
      <c r="H46" s="106" t="str">
        <f t="shared" ref="H46:H55" si="3">IF(ISERROR((C46-D46)/D46*100)=TRUE,"",IF(((C46-D46)/D46*100)&lt;-7,FIXED((C46-D46)/D46*100,1,TRUE)&amp;"%  ▼",IF(((C46-D46)/D46*100)&gt;7,FIXED((C46-D46)/D46*100,1,TRUE)&amp;"%  ▲",FIXED((C46-D46)/D46*100,1,TRUE)&amp;"%")))</f>
        <v/>
      </c>
      <c r="I46" s="117"/>
    </row>
    <row r="47" spans="1:15" ht="15" customHeight="1" x14ac:dyDescent="0.25">
      <c r="A47" s="16" t="s">
        <v>54</v>
      </c>
      <c r="B47" s="103" t="s">
        <v>0</v>
      </c>
      <c r="C47" s="52"/>
      <c r="D47" s="103"/>
      <c r="E47" s="104"/>
      <c r="F47" s="104"/>
      <c r="G47" s="104">
        <f t="shared" si="2"/>
        <v>0</v>
      </c>
      <c r="H47" s="104" t="str">
        <f t="shared" si="3"/>
        <v/>
      </c>
      <c r="I47" s="105"/>
      <c r="J47" s="73"/>
      <c r="K47" s="73"/>
      <c r="L47" s="73"/>
      <c r="M47" s="73"/>
      <c r="N47" s="73"/>
      <c r="O47" s="73"/>
    </row>
    <row r="48" spans="1:15" ht="15" customHeight="1" x14ac:dyDescent="0.25">
      <c r="A48" s="16" t="s">
        <v>54</v>
      </c>
      <c r="B48" s="111" t="s">
        <v>1</v>
      </c>
      <c r="C48" s="114"/>
      <c r="D48" s="116"/>
      <c r="E48" s="116"/>
      <c r="F48" s="106"/>
      <c r="G48" s="106">
        <f t="shared" si="2"/>
        <v>0</v>
      </c>
      <c r="H48" s="106" t="str">
        <f t="shared" si="3"/>
        <v/>
      </c>
      <c r="I48" s="117"/>
      <c r="J48" s="73"/>
      <c r="K48" s="73"/>
      <c r="L48" s="73"/>
      <c r="M48" s="73"/>
      <c r="N48" s="73"/>
      <c r="O48" s="73"/>
    </row>
    <row r="49" spans="1:15" ht="15" customHeight="1" x14ac:dyDescent="0.25">
      <c r="A49" s="16" t="s">
        <v>54</v>
      </c>
      <c r="B49" s="103" t="s">
        <v>2</v>
      </c>
      <c r="C49" s="52"/>
      <c r="D49" s="104"/>
      <c r="E49" s="104"/>
      <c r="F49" s="104"/>
      <c r="G49" s="104">
        <f t="shared" si="2"/>
        <v>0</v>
      </c>
      <c r="H49" s="104" t="str">
        <f t="shared" si="3"/>
        <v/>
      </c>
      <c r="I49" s="105"/>
      <c r="J49" s="73"/>
      <c r="K49" s="73"/>
      <c r="L49" s="73"/>
      <c r="M49" s="73"/>
      <c r="N49" s="73"/>
      <c r="O49" s="73"/>
    </row>
    <row r="50" spans="1:15" ht="15" customHeight="1" x14ac:dyDescent="0.25">
      <c r="A50" s="16" t="s">
        <v>54</v>
      </c>
      <c r="B50" s="111" t="s">
        <v>3</v>
      </c>
      <c r="C50" s="114"/>
      <c r="D50" s="111"/>
      <c r="E50" s="106"/>
      <c r="F50" s="106"/>
      <c r="G50" s="106">
        <f t="shared" si="2"/>
        <v>0</v>
      </c>
      <c r="H50" s="106" t="str">
        <f t="shared" si="3"/>
        <v/>
      </c>
      <c r="I50" s="117"/>
      <c r="J50" s="73"/>
      <c r="K50" s="73"/>
      <c r="L50" s="73"/>
      <c r="M50" s="73"/>
      <c r="N50" s="73"/>
      <c r="O50" s="73"/>
    </row>
    <row r="51" spans="1:15" ht="15" customHeight="1" x14ac:dyDescent="0.25">
      <c r="A51" s="16" t="s">
        <v>54</v>
      </c>
      <c r="B51" s="103" t="s">
        <v>4</v>
      </c>
      <c r="C51" s="52"/>
      <c r="D51" s="103"/>
      <c r="E51" s="104"/>
      <c r="F51" s="104"/>
      <c r="G51" s="104">
        <f t="shared" si="2"/>
        <v>0</v>
      </c>
      <c r="H51" s="104" t="str">
        <f t="shared" si="3"/>
        <v/>
      </c>
      <c r="I51" s="105"/>
      <c r="J51" s="73"/>
      <c r="K51" s="73"/>
      <c r="L51" s="73"/>
      <c r="M51" s="73"/>
      <c r="N51" s="73"/>
      <c r="O51" s="73"/>
    </row>
    <row r="52" spans="1:15" ht="15" customHeight="1" x14ac:dyDescent="0.25">
      <c r="A52" s="16" t="s">
        <v>54</v>
      </c>
      <c r="B52" s="111" t="s">
        <v>5</v>
      </c>
      <c r="C52" s="114"/>
      <c r="D52" s="111"/>
      <c r="E52" s="106"/>
      <c r="F52" s="106"/>
      <c r="G52" s="106">
        <f t="shared" si="2"/>
        <v>0</v>
      </c>
      <c r="H52" s="106" t="str">
        <f t="shared" si="3"/>
        <v/>
      </c>
      <c r="I52" s="117"/>
      <c r="J52" s="73"/>
      <c r="K52" s="73"/>
      <c r="L52" s="73"/>
      <c r="M52" s="73"/>
      <c r="N52" s="73"/>
      <c r="O52" s="73"/>
    </row>
    <row r="53" spans="1:15" ht="15" customHeight="1" x14ac:dyDescent="0.25">
      <c r="A53" s="16" t="s">
        <v>54</v>
      </c>
      <c r="B53" s="103" t="s">
        <v>6</v>
      </c>
      <c r="C53" s="52"/>
      <c r="D53" s="103"/>
      <c r="E53" s="104"/>
      <c r="F53" s="104"/>
      <c r="G53" s="104">
        <f t="shared" si="2"/>
        <v>0</v>
      </c>
      <c r="H53" s="104" t="str">
        <f t="shared" si="3"/>
        <v/>
      </c>
      <c r="I53" s="105"/>
      <c r="J53" s="73"/>
      <c r="K53" s="73"/>
      <c r="L53" s="73"/>
      <c r="M53" s="73"/>
      <c r="N53" s="73"/>
      <c r="O53" s="73"/>
    </row>
    <row r="54" spans="1:15" ht="15" customHeight="1" x14ac:dyDescent="0.25">
      <c r="A54" s="16" t="s">
        <v>54</v>
      </c>
      <c r="B54" s="111" t="s">
        <v>7</v>
      </c>
      <c r="C54" s="114"/>
      <c r="D54" s="111"/>
      <c r="E54" s="106"/>
      <c r="F54" s="106"/>
      <c r="G54" s="106">
        <f t="shared" si="2"/>
        <v>0</v>
      </c>
      <c r="H54" s="106" t="str">
        <f t="shared" si="3"/>
        <v/>
      </c>
      <c r="I54" s="117"/>
      <c r="J54" s="73"/>
      <c r="K54" s="73"/>
      <c r="L54" s="73"/>
      <c r="M54" s="73"/>
      <c r="N54" s="73"/>
      <c r="O54" s="73"/>
    </row>
    <row r="55" spans="1:15" s="2" customFormat="1" ht="15" customHeight="1" x14ac:dyDescent="0.25">
      <c r="A55" s="17" t="s">
        <v>54</v>
      </c>
      <c r="B55" s="107" t="s">
        <v>8</v>
      </c>
      <c r="C55" s="108">
        <f>SUM(C47:C54)</f>
        <v>0</v>
      </c>
      <c r="D55" s="108">
        <f>SUM(D47:D54)</f>
        <v>0</v>
      </c>
      <c r="E55" s="108">
        <f>SUM(E47:E54)</f>
        <v>0</v>
      </c>
      <c r="F55" s="108">
        <f t="shared" ref="F55" si="4">SUM(F47:F54)</f>
        <v>0</v>
      </c>
      <c r="G55" s="70">
        <f t="shared" si="2"/>
        <v>0</v>
      </c>
      <c r="H55" s="70" t="str">
        <f t="shared" si="3"/>
        <v/>
      </c>
      <c r="I55" s="105"/>
      <c r="J55" s="15"/>
      <c r="K55" s="15"/>
      <c r="L55" s="15"/>
      <c r="M55" s="15"/>
      <c r="N55" s="15"/>
      <c r="O55" s="15"/>
    </row>
    <row r="56" spans="1:15" ht="15" customHeight="1" x14ac:dyDescent="0.25">
      <c r="C56" s="73"/>
      <c r="D56" s="14"/>
      <c r="E56" s="14"/>
    </row>
    <row r="57" spans="1:15" ht="15" customHeight="1" x14ac:dyDescent="0.25">
      <c r="C57" s="73"/>
      <c r="D57" s="14"/>
      <c r="E57" s="14"/>
    </row>
    <row r="58" spans="1:15" ht="15" customHeight="1" x14ac:dyDescent="0.25">
      <c r="C58" s="73"/>
      <c r="D58" s="14"/>
      <c r="E58" s="14"/>
    </row>
    <row r="59" spans="1:15" ht="15" customHeight="1" x14ac:dyDescent="0.25">
      <c r="C59" s="73"/>
      <c r="D59" s="14"/>
      <c r="E59" s="14"/>
    </row>
    <row r="60" spans="1:15" ht="15" customHeight="1" x14ac:dyDescent="0.25">
      <c r="C60" s="73"/>
      <c r="D60" s="14"/>
      <c r="E60" s="14"/>
    </row>
    <row r="61" spans="1:15" ht="15" customHeight="1" x14ac:dyDescent="0.25">
      <c r="C61" s="73"/>
      <c r="D61" s="14"/>
      <c r="E61" s="14"/>
    </row>
    <row r="62" spans="1:15" ht="15" customHeight="1" x14ac:dyDescent="0.25">
      <c r="C62" s="73"/>
      <c r="D62" s="14"/>
      <c r="E62" s="14"/>
    </row>
    <row r="63" spans="1:15" ht="15" customHeight="1" x14ac:dyDescent="0.25">
      <c r="C63" s="73"/>
      <c r="D63" s="14"/>
      <c r="E63" s="14"/>
    </row>
    <row r="64" spans="1:15" ht="15" customHeight="1" x14ac:dyDescent="0.25">
      <c r="C64" s="73"/>
      <c r="D64" s="14"/>
      <c r="E64" s="14"/>
    </row>
    <row r="65" spans="3:5" ht="15" customHeight="1" x14ac:dyDescent="0.25">
      <c r="C65" s="73"/>
      <c r="D65" s="14"/>
      <c r="E65" s="14"/>
    </row>
    <row r="66" spans="3:5" ht="15" customHeight="1" x14ac:dyDescent="0.25">
      <c r="C66" s="73"/>
      <c r="D66" s="14"/>
      <c r="E66" s="14"/>
    </row>
    <row r="67" spans="3:5" ht="15" customHeight="1" x14ac:dyDescent="0.25">
      <c r="C67" s="73"/>
      <c r="D67" s="14"/>
      <c r="E67" s="14"/>
    </row>
    <row r="68" spans="3:5" ht="15" customHeight="1" x14ac:dyDescent="0.25">
      <c r="C68" s="73"/>
      <c r="D68" s="14"/>
      <c r="E68" s="14"/>
    </row>
    <row r="69" spans="3:5" ht="15" customHeight="1" x14ac:dyDescent="0.25">
      <c r="C69" s="73"/>
      <c r="D69" s="14"/>
      <c r="E69" s="14"/>
    </row>
    <row r="70" spans="3:5" ht="15" customHeight="1" x14ac:dyDescent="0.25">
      <c r="C70" s="73"/>
      <c r="D70" s="14"/>
      <c r="E70" s="14"/>
    </row>
    <row r="71" spans="3:5" ht="15" customHeight="1" x14ac:dyDescent="0.25">
      <c r="C71" s="73"/>
      <c r="D71" s="14"/>
      <c r="E71" s="14"/>
    </row>
    <row r="72" spans="3:5" ht="15" customHeight="1" x14ac:dyDescent="0.25">
      <c r="C72" s="73"/>
      <c r="D72" s="14"/>
      <c r="E72" s="14"/>
    </row>
    <row r="73" spans="3:5" ht="15" customHeight="1" x14ac:dyDescent="0.25">
      <c r="C73" s="73"/>
      <c r="D73" s="14"/>
      <c r="E73" s="14"/>
    </row>
    <row r="74" spans="3:5" ht="15" customHeight="1" x14ac:dyDescent="0.25">
      <c r="C74" s="73"/>
      <c r="D74" s="14"/>
      <c r="E74" s="14"/>
    </row>
    <row r="75" spans="3:5" ht="15" customHeight="1" x14ac:dyDescent="0.25">
      <c r="C75" s="73"/>
      <c r="D75" s="14"/>
      <c r="E75" s="14"/>
    </row>
    <row r="76" spans="3:5" ht="15" customHeight="1" x14ac:dyDescent="0.25">
      <c r="C76" s="73"/>
      <c r="D76" s="14"/>
      <c r="E76" s="14"/>
    </row>
    <row r="77" spans="3:5" ht="15" customHeight="1" x14ac:dyDescent="0.25">
      <c r="C77" s="73"/>
      <c r="D77" s="14"/>
      <c r="E77" s="14"/>
    </row>
    <row r="78" spans="3:5" ht="15" customHeight="1" x14ac:dyDescent="0.25">
      <c r="C78" s="73"/>
      <c r="D78" s="14"/>
      <c r="E78" s="14"/>
    </row>
    <row r="79" spans="3:5" ht="15" customHeight="1" x14ac:dyDescent="0.25">
      <c r="C79" s="73"/>
      <c r="D79" s="14"/>
      <c r="E79" s="14"/>
    </row>
    <row r="80" spans="3:5" ht="15" customHeight="1" x14ac:dyDescent="0.25">
      <c r="C80" s="73"/>
      <c r="D80" s="14"/>
      <c r="E80" s="14"/>
    </row>
    <row r="81" spans="3:5" ht="15" customHeight="1" x14ac:dyDescent="0.25">
      <c r="C81" s="73"/>
      <c r="D81" s="14"/>
      <c r="E81" s="14"/>
    </row>
    <row r="82" spans="3:5" ht="15" customHeight="1" x14ac:dyDescent="0.25">
      <c r="C82" s="73"/>
      <c r="D82" s="14"/>
      <c r="E82" s="14"/>
    </row>
    <row r="83" spans="3:5" ht="15" customHeight="1" x14ac:dyDescent="0.25">
      <c r="C83" s="73"/>
      <c r="D83" s="14"/>
      <c r="E83" s="14"/>
    </row>
    <row r="84" spans="3:5" ht="15" customHeight="1" x14ac:dyDescent="0.25">
      <c r="C84" s="73"/>
      <c r="D84" s="14"/>
      <c r="E84" s="14"/>
    </row>
    <row r="85" spans="3:5" ht="15" customHeight="1" x14ac:dyDescent="0.25">
      <c r="C85" s="73"/>
      <c r="D85" s="14"/>
      <c r="E85" s="14"/>
    </row>
    <row r="86" spans="3:5" ht="15" customHeight="1" x14ac:dyDescent="0.25">
      <c r="C86" s="73"/>
      <c r="D86" s="14"/>
      <c r="E86" s="14"/>
    </row>
    <row r="87" spans="3:5" ht="15" customHeight="1" x14ac:dyDescent="0.25">
      <c r="C87" s="73"/>
      <c r="D87" s="14"/>
      <c r="E87" s="14"/>
    </row>
    <row r="88" spans="3:5" ht="15" customHeight="1" x14ac:dyDescent="0.25">
      <c r="C88" s="73"/>
      <c r="D88" s="14"/>
      <c r="E88" s="14"/>
    </row>
    <row r="89" spans="3:5" ht="15" customHeight="1" x14ac:dyDescent="0.25">
      <c r="C89" s="73"/>
      <c r="D89" s="14"/>
      <c r="E89" s="14"/>
    </row>
    <row r="90" spans="3:5" ht="15" customHeight="1" x14ac:dyDescent="0.25">
      <c r="C90" s="73"/>
      <c r="D90" s="14"/>
      <c r="E90" s="14"/>
    </row>
    <row r="91" spans="3:5" ht="15" customHeight="1" x14ac:dyDescent="0.25">
      <c r="C91" s="73"/>
      <c r="D91" s="14"/>
      <c r="E91" s="14"/>
    </row>
    <row r="92" spans="3:5" ht="15" customHeight="1" x14ac:dyDescent="0.25">
      <c r="C92" s="73"/>
      <c r="D92" s="14"/>
      <c r="E92" s="14"/>
    </row>
    <row r="93" spans="3:5" ht="15" customHeight="1" x14ac:dyDescent="0.25">
      <c r="C93" s="73"/>
      <c r="D93" s="14"/>
      <c r="E93" s="14"/>
    </row>
    <row r="94" spans="3:5" ht="15" customHeight="1" x14ac:dyDescent="0.25">
      <c r="C94" s="73"/>
      <c r="D94" s="14"/>
      <c r="E94" s="14"/>
    </row>
    <row r="95" spans="3:5" ht="15" customHeight="1" x14ac:dyDescent="0.25">
      <c r="C95" s="73"/>
      <c r="D95" s="14"/>
      <c r="E95" s="14"/>
    </row>
    <row r="96" spans="3:5" ht="15" customHeight="1" x14ac:dyDescent="0.25">
      <c r="C96" s="73"/>
      <c r="D96" s="14"/>
      <c r="E96" s="14"/>
    </row>
    <row r="97" spans="3:5" ht="15" customHeight="1" x14ac:dyDescent="0.25">
      <c r="C97" s="73"/>
      <c r="D97" s="14"/>
      <c r="E97" s="14"/>
    </row>
    <row r="98" spans="3:5" ht="15" customHeight="1" x14ac:dyDescent="0.25">
      <c r="C98" s="73"/>
      <c r="D98" s="14"/>
      <c r="E98" s="14"/>
    </row>
    <row r="99" spans="3:5" ht="15" customHeight="1" x14ac:dyDescent="0.25">
      <c r="C99" s="73"/>
      <c r="D99" s="14"/>
      <c r="E99" s="14"/>
    </row>
    <row r="100" spans="3:5" ht="15" customHeight="1" x14ac:dyDescent="0.25">
      <c r="C100" s="73"/>
      <c r="D100" s="14"/>
      <c r="E100" s="14"/>
    </row>
    <row r="101" spans="3:5" ht="15" customHeight="1" x14ac:dyDescent="0.25">
      <c r="C101" s="73"/>
      <c r="D101" s="14"/>
      <c r="E101" s="14"/>
    </row>
    <row r="102" spans="3:5" ht="15" customHeight="1" x14ac:dyDescent="0.25">
      <c r="C102" s="73"/>
      <c r="D102" s="14"/>
      <c r="E102" s="14"/>
    </row>
    <row r="103" spans="3:5" ht="15" customHeight="1" x14ac:dyDescent="0.25">
      <c r="C103" s="73"/>
      <c r="D103" s="14"/>
      <c r="E103" s="14"/>
    </row>
    <row r="104" spans="3:5" ht="15" customHeight="1" x14ac:dyDescent="0.25">
      <c r="C104" s="73"/>
      <c r="D104" s="14"/>
      <c r="E104" s="14"/>
    </row>
    <row r="105" spans="3:5" ht="15" customHeight="1" x14ac:dyDescent="0.25">
      <c r="C105" s="73"/>
      <c r="D105" s="14"/>
      <c r="E105" s="14"/>
    </row>
    <row r="106" spans="3:5" ht="15" customHeight="1" x14ac:dyDescent="0.25">
      <c r="C106" s="73"/>
      <c r="D106" s="14"/>
      <c r="E106" s="14"/>
    </row>
    <row r="107" spans="3:5" ht="15" customHeight="1" x14ac:dyDescent="0.25">
      <c r="C107" s="73"/>
      <c r="D107" s="14"/>
      <c r="E107" s="14"/>
    </row>
    <row r="108" spans="3:5" ht="15" customHeight="1" x14ac:dyDescent="0.25">
      <c r="C108" s="73"/>
      <c r="D108" s="14"/>
      <c r="E108" s="14"/>
    </row>
    <row r="109" spans="3:5" ht="15" customHeight="1" x14ac:dyDescent="0.25">
      <c r="C109" s="73"/>
      <c r="D109" s="14"/>
      <c r="E109" s="14"/>
    </row>
    <row r="110" spans="3:5" ht="15" customHeight="1" x14ac:dyDescent="0.25">
      <c r="C110" s="73"/>
      <c r="D110" s="14"/>
      <c r="E110" s="14"/>
    </row>
    <row r="111" spans="3:5" ht="15" customHeight="1" x14ac:dyDescent="0.25">
      <c r="C111" s="73"/>
      <c r="D111" s="14"/>
      <c r="E111" s="14"/>
    </row>
    <row r="112" spans="3:5" ht="15" customHeight="1" x14ac:dyDescent="0.25">
      <c r="C112" s="73"/>
      <c r="D112" s="14"/>
      <c r="E112" s="14"/>
    </row>
    <row r="113" spans="3:5" ht="15" customHeight="1" x14ac:dyDescent="0.25">
      <c r="C113" s="73"/>
      <c r="D113" s="14"/>
      <c r="E113" s="14"/>
    </row>
    <row r="114" spans="3:5" ht="15" customHeight="1" x14ac:dyDescent="0.25">
      <c r="C114" s="73"/>
      <c r="D114" s="14"/>
      <c r="E114" s="14"/>
    </row>
    <row r="115" spans="3:5" ht="15" customHeight="1" x14ac:dyDescent="0.25">
      <c r="C115" s="73"/>
      <c r="D115" s="14"/>
      <c r="E115" s="14"/>
    </row>
    <row r="116" spans="3:5" ht="15" customHeight="1" x14ac:dyDescent="0.25">
      <c r="C116" s="73"/>
      <c r="D116" s="14"/>
      <c r="E116" s="14"/>
    </row>
    <row r="117" spans="3:5" ht="15" customHeight="1" x14ac:dyDescent="0.25">
      <c r="C117" s="73"/>
      <c r="D117" s="14"/>
      <c r="E117" s="14"/>
    </row>
    <row r="118" spans="3:5" ht="15" customHeight="1" x14ac:dyDescent="0.25">
      <c r="C118" s="73"/>
      <c r="D118" s="14"/>
      <c r="E118" s="14"/>
    </row>
    <row r="119" spans="3:5" ht="15" customHeight="1" x14ac:dyDescent="0.25">
      <c r="C119" s="73"/>
      <c r="D119" s="14"/>
      <c r="E119" s="14"/>
    </row>
    <row r="120" spans="3:5" ht="15" customHeight="1" x14ac:dyDescent="0.25">
      <c r="C120" s="73"/>
      <c r="D120" s="14"/>
      <c r="E120" s="14"/>
    </row>
    <row r="121" spans="3:5" ht="15" customHeight="1" x14ac:dyDescent="0.25">
      <c r="C121" s="73"/>
      <c r="D121" s="14"/>
      <c r="E121" s="14"/>
    </row>
    <row r="122" spans="3:5" ht="15" customHeight="1" x14ac:dyDescent="0.25">
      <c r="C122" s="73"/>
      <c r="D122" s="14"/>
      <c r="E122" s="14"/>
    </row>
    <row r="123" spans="3:5" ht="15" customHeight="1" x14ac:dyDescent="0.25">
      <c r="C123" s="73"/>
      <c r="D123" s="14"/>
      <c r="E123" s="14"/>
    </row>
    <row r="124" spans="3:5" ht="15" customHeight="1" x14ac:dyDescent="0.25">
      <c r="C124" s="73"/>
      <c r="D124" s="14"/>
      <c r="E124" s="14"/>
    </row>
    <row r="125" spans="3:5" ht="15" customHeight="1" x14ac:dyDescent="0.25">
      <c r="C125" s="73"/>
      <c r="D125" s="14"/>
      <c r="E125" s="14"/>
    </row>
    <row r="126" spans="3:5" ht="15" customHeight="1" x14ac:dyDescent="0.25">
      <c r="C126" s="73"/>
      <c r="D126" s="14"/>
      <c r="E126" s="14"/>
    </row>
    <row r="127" spans="3:5" ht="15" customHeight="1" x14ac:dyDescent="0.25">
      <c r="C127" s="73"/>
      <c r="D127" s="14"/>
      <c r="E127" s="14"/>
    </row>
    <row r="128" spans="3:5" ht="15" customHeight="1" x14ac:dyDescent="0.25">
      <c r="C128" s="73"/>
      <c r="D128" s="14"/>
      <c r="E128" s="14"/>
    </row>
    <row r="129" spans="3:5" ht="15" customHeight="1" x14ac:dyDescent="0.25">
      <c r="C129" s="73"/>
      <c r="D129" s="14"/>
      <c r="E129" s="14"/>
    </row>
    <row r="130" spans="3:5" ht="15" customHeight="1" x14ac:dyDescent="0.25">
      <c r="C130" s="73"/>
      <c r="D130" s="14"/>
      <c r="E130" s="14"/>
    </row>
    <row r="131" spans="3:5" ht="15" customHeight="1" x14ac:dyDescent="0.25">
      <c r="C131" s="73"/>
      <c r="D131" s="14"/>
      <c r="E131" s="14"/>
    </row>
    <row r="132" spans="3:5" ht="15" customHeight="1" x14ac:dyDescent="0.25">
      <c r="C132" s="73"/>
      <c r="D132" s="14"/>
      <c r="E132" s="14"/>
    </row>
    <row r="133" spans="3:5" ht="15" customHeight="1" x14ac:dyDescent="0.25">
      <c r="C133" s="73"/>
      <c r="D133" s="14"/>
      <c r="E133" s="14"/>
    </row>
    <row r="134" spans="3:5" ht="15" customHeight="1" x14ac:dyDescent="0.25">
      <c r="C134" s="73"/>
      <c r="D134" s="14"/>
      <c r="E134" s="14"/>
    </row>
    <row r="135" spans="3:5" ht="15" customHeight="1" x14ac:dyDescent="0.25">
      <c r="C135" s="73"/>
      <c r="D135" s="14"/>
      <c r="E135" s="14"/>
    </row>
    <row r="136" spans="3:5" ht="15" customHeight="1" x14ac:dyDescent="0.25">
      <c r="C136" s="73"/>
      <c r="D136" s="14"/>
      <c r="E136" s="14"/>
    </row>
    <row r="137" spans="3:5" ht="15" customHeight="1" x14ac:dyDescent="0.25">
      <c r="C137" s="73"/>
      <c r="D137" s="14"/>
      <c r="E137" s="14"/>
    </row>
    <row r="138" spans="3:5" ht="15" customHeight="1" x14ac:dyDescent="0.25">
      <c r="C138" s="73"/>
      <c r="D138" s="14"/>
      <c r="E138" s="14"/>
    </row>
    <row r="139" spans="3:5" ht="15" customHeight="1" x14ac:dyDescent="0.25">
      <c r="C139" s="73"/>
      <c r="D139" s="14"/>
      <c r="E139" s="14"/>
    </row>
    <row r="140" spans="3:5" ht="15" customHeight="1" x14ac:dyDescent="0.25">
      <c r="C140" s="73"/>
      <c r="D140" s="14"/>
      <c r="E140" s="14"/>
    </row>
    <row r="141" spans="3:5" ht="15" customHeight="1" x14ac:dyDescent="0.25">
      <c r="C141" s="73"/>
      <c r="D141" s="14"/>
      <c r="E141" s="14"/>
    </row>
    <row r="142" spans="3:5" ht="15" customHeight="1" x14ac:dyDescent="0.25">
      <c r="C142" s="73"/>
      <c r="D142" s="14"/>
      <c r="E142" s="14"/>
    </row>
    <row r="143" spans="3:5" ht="15" customHeight="1" x14ac:dyDescent="0.25">
      <c r="C143" s="73"/>
      <c r="D143" s="14"/>
      <c r="E143" s="14"/>
    </row>
    <row r="144" spans="3:5" ht="15" customHeight="1" x14ac:dyDescent="0.25">
      <c r="C144" s="73"/>
      <c r="D144" s="14"/>
      <c r="E144" s="14"/>
    </row>
    <row r="145" spans="3:5" ht="15" customHeight="1" x14ac:dyDescent="0.25">
      <c r="C145" s="73"/>
      <c r="D145" s="14"/>
      <c r="E145" s="14"/>
    </row>
    <row r="146" spans="3:5" ht="15" customHeight="1" x14ac:dyDescent="0.25">
      <c r="C146" s="73"/>
      <c r="D146" s="14"/>
      <c r="E146" s="14"/>
    </row>
    <row r="147" spans="3:5" ht="15" customHeight="1" x14ac:dyDescent="0.25">
      <c r="C147" s="73"/>
      <c r="D147" s="14"/>
      <c r="E147" s="14"/>
    </row>
    <row r="148" spans="3:5" ht="15" customHeight="1" x14ac:dyDescent="0.25">
      <c r="C148" s="73"/>
      <c r="D148" s="14"/>
      <c r="E148" s="14"/>
    </row>
    <row r="149" spans="3:5" ht="15" customHeight="1" x14ac:dyDescent="0.25">
      <c r="C149" s="73"/>
      <c r="D149" s="14"/>
      <c r="E149" s="14"/>
    </row>
    <row r="150" spans="3:5" ht="15" customHeight="1" x14ac:dyDescent="0.25">
      <c r="C150" s="73"/>
      <c r="D150" s="14"/>
      <c r="E150" s="14"/>
    </row>
    <row r="151" spans="3:5" ht="15" customHeight="1" x14ac:dyDescent="0.25">
      <c r="C151" s="73"/>
      <c r="D151" s="14"/>
      <c r="E151" s="14"/>
    </row>
    <row r="152" spans="3:5" ht="15" customHeight="1" x14ac:dyDescent="0.25">
      <c r="C152" s="73"/>
      <c r="D152" s="14"/>
      <c r="E152" s="14"/>
    </row>
    <row r="153" spans="3:5" ht="15" customHeight="1" x14ac:dyDescent="0.25">
      <c r="C153" s="73"/>
      <c r="D153" s="14"/>
      <c r="E153" s="14"/>
    </row>
    <row r="154" spans="3:5" ht="15" customHeight="1" x14ac:dyDescent="0.25">
      <c r="C154" s="73"/>
      <c r="D154" s="14"/>
      <c r="E154" s="14"/>
    </row>
    <row r="155" spans="3:5" ht="15" customHeight="1" x14ac:dyDescent="0.25">
      <c r="C155" s="73"/>
      <c r="D155" s="14"/>
      <c r="E155" s="14"/>
    </row>
    <row r="156" spans="3:5" ht="15" customHeight="1" x14ac:dyDescent="0.25">
      <c r="C156" s="73"/>
      <c r="D156" s="14"/>
      <c r="E156" s="14"/>
    </row>
    <row r="157" spans="3:5" ht="15" customHeight="1" x14ac:dyDescent="0.25">
      <c r="C157" s="73"/>
      <c r="D157" s="14"/>
      <c r="E157" s="14"/>
    </row>
    <row r="158" spans="3:5" ht="15" customHeight="1" x14ac:dyDescent="0.25">
      <c r="C158" s="73"/>
      <c r="D158" s="14"/>
      <c r="E158" s="14"/>
    </row>
    <row r="159" spans="3:5" ht="15" customHeight="1" x14ac:dyDescent="0.25">
      <c r="C159" s="73"/>
      <c r="D159" s="14"/>
      <c r="E159" s="14"/>
    </row>
    <row r="160" spans="3:5" ht="15" customHeight="1" x14ac:dyDescent="0.25">
      <c r="C160" s="73"/>
      <c r="D160" s="14"/>
      <c r="E160" s="14"/>
    </row>
    <row r="161" spans="3:5" ht="15" customHeight="1" x14ac:dyDescent="0.25">
      <c r="C161" s="73"/>
      <c r="D161" s="14"/>
      <c r="E161" s="14"/>
    </row>
    <row r="162" spans="3:5" ht="15" customHeight="1" x14ac:dyDescent="0.25">
      <c r="C162" s="73"/>
      <c r="D162" s="14"/>
      <c r="E162" s="14"/>
    </row>
    <row r="163" spans="3:5" ht="15" customHeight="1" x14ac:dyDescent="0.25">
      <c r="C163" s="73"/>
      <c r="D163" s="14"/>
      <c r="E163" s="14"/>
    </row>
    <row r="164" spans="3:5" ht="15" customHeight="1" x14ac:dyDescent="0.25">
      <c r="C164" s="73"/>
      <c r="D164" s="14"/>
      <c r="E164" s="14"/>
    </row>
    <row r="165" spans="3:5" ht="15" customHeight="1" x14ac:dyDescent="0.25">
      <c r="C165" s="73"/>
      <c r="D165" s="14"/>
      <c r="E165" s="14"/>
    </row>
    <row r="166" spans="3:5" ht="15" customHeight="1" x14ac:dyDescent="0.25">
      <c r="C166" s="73"/>
      <c r="D166" s="14"/>
      <c r="E166" s="14"/>
    </row>
    <row r="167" spans="3:5" ht="15" customHeight="1" x14ac:dyDescent="0.25">
      <c r="C167" s="73"/>
      <c r="D167" s="14"/>
      <c r="E167" s="14"/>
    </row>
    <row r="168" spans="3:5" ht="15" customHeight="1" x14ac:dyDescent="0.25">
      <c r="C168" s="73"/>
      <c r="D168" s="14"/>
      <c r="E168" s="14"/>
    </row>
    <row r="169" spans="3:5" ht="15" customHeight="1" x14ac:dyDescent="0.25">
      <c r="C169" s="73"/>
      <c r="D169" s="14"/>
      <c r="E169" s="14"/>
    </row>
    <row r="170" spans="3:5" ht="15" customHeight="1" x14ac:dyDescent="0.25">
      <c r="C170" s="73"/>
      <c r="D170" s="14"/>
      <c r="E170" s="14"/>
    </row>
    <row r="171" spans="3:5" ht="15" customHeight="1" x14ac:dyDescent="0.25">
      <c r="C171" s="73"/>
      <c r="D171" s="14"/>
      <c r="E171" s="14"/>
    </row>
    <row r="172" spans="3:5" ht="15" customHeight="1" x14ac:dyDescent="0.25">
      <c r="C172" s="73"/>
      <c r="D172" s="14"/>
      <c r="E172" s="14"/>
    </row>
    <row r="173" spans="3:5" ht="15" customHeight="1" x14ac:dyDescent="0.25">
      <c r="C173" s="73"/>
      <c r="D173" s="14"/>
      <c r="E173" s="14"/>
    </row>
    <row r="174" spans="3:5" ht="15" customHeight="1" x14ac:dyDescent="0.25">
      <c r="C174" s="73"/>
      <c r="D174" s="14"/>
      <c r="E174" s="14"/>
    </row>
    <row r="175" spans="3:5" ht="15" customHeight="1" x14ac:dyDescent="0.25">
      <c r="C175" s="73"/>
      <c r="D175" s="14"/>
      <c r="E175" s="14"/>
    </row>
    <row r="176" spans="3:5" ht="15" customHeight="1" x14ac:dyDescent="0.25">
      <c r="C176" s="73"/>
      <c r="D176" s="14"/>
      <c r="E176" s="14"/>
    </row>
    <row r="177" spans="3:5" ht="15" customHeight="1" x14ac:dyDescent="0.25">
      <c r="C177" s="73"/>
      <c r="D177" s="14"/>
      <c r="E177" s="14"/>
    </row>
    <row r="178" spans="3:5" ht="15" customHeight="1" x14ac:dyDescent="0.25">
      <c r="C178" s="73"/>
      <c r="D178" s="14"/>
      <c r="E178" s="14"/>
    </row>
    <row r="179" spans="3:5" ht="15" customHeight="1" x14ac:dyDescent="0.25">
      <c r="C179" s="73"/>
      <c r="D179" s="14"/>
      <c r="E179" s="14"/>
    </row>
    <row r="180" spans="3:5" ht="15" customHeight="1" x14ac:dyDescent="0.25">
      <c r="C180" s="73"/>
      <c r="D180" s="14"/>
      <c r="E180" s="14"/>
    </row>
    <row r="181" spans="3:5" ht="15" customHeight="1" x14ac:dyDescent="0.25">
      <c r="C181" s="73"/>
      <c r="D181" s="14"/>
      <c r="E181" s="14"/>
    </row>
    <row r="182" spans="3:5" ht="15" customHeight="1" x14ac:dyDescent="0.25">
      <c r="C182" s="73"/>
      <c r="D182" s="14"/>
      <c r="E182" s="14"/>
    </row>
    <row r="183" spans="3:5" ht="15" customHeight="1" x14ac:dyDescent="0.25">
      <c r="C183" s="73"/>
      <c r="D183" s="14"/>
      <c r="E183" s="14"/>
    </row>
    <row r="184" spans="3:5" ht="15" customHeight="1" x14ac:dyDescent="0.25">
      <c r="C184" s="73"/>
      <c r="D184" s="14"/>
      <c r="E184" s="14"/>
    </row>
    <row r="185" spans="3:5" ht="15" customHeight="1" x14ac:dyDescent="0.25">
      <c r="C185" s="73"/>
      <c r="D185" s="14"/>
      <c r="E185" s="14"/>
    </row>
    <row r="186" spans="3:5" ht="15" customHeight="1" x14ac:dyDescent="0.25">
      <c r="C186" s="73"/>
      <c r="D186" s="14"/>
      <c r="E186" s="14"/>
    </row>
    <row r="187" spans="3:5" ht="15" customHeight="1" x14ac:dyDescent="0.25">
      <c r="C187" s="73"/>
      <c r="D187" s="14"/>
      <c r="E187" s="14"/>
    </row>
    <row r="188" spans="3:5" ht="15" customHeight="1" x14ac:dyDescent="0.25">
      <c r="C188" s="73"/>
      <c r="D188" s="14"/>
      <c r="E188" s="14"/>
    </row>
    <row r="189" spans="3:5" ht="15" customHeight="1" x14ac:dyDescent="0.25">
      <c r="C189" s="73"/>
      <c r="D189" s="14"/>
      <c r="E189" s="14"/>
    </row>
    <row r="190" spans="3:5" ht="15" customHeight="1" x14ac:dyDescent="0.25">
      <c r="C190" s="73"/>
      <c r="D190" s="14"/>
      <c r="E190" s="14"/>
    </row>
    <row r="191" spans="3:5" ht="15" customHeight="1" x14ac:dyDescent="0.25">
      <c r="C191" s="73"/>
      <c r="D191" s="14"/>
      <c r="E191" s="14"/>
    </row>
    <row r="192" spans="3:5" ht="15" customHeight="1" x14ac:dyDescent="0.25">
      <c r="C192" s="73"/>
      <c r="D192" s="14"/>
      <c r="E192" s="14"/>
    </row>
    <row r="193" spans="3:5" ht="15" customHeight="1" x14ac:dyDescent="0.25">
      <c r="C193" s="73"/>
      <c r="D193" s="14"/>
      <c r="E193" s="14"/>
    </row>
    <row r="194" spans="3:5" ht="15" customHeight="1" x14ac:dyDescent="0.25">
      <c r="C194" s="73"/>
      <c r="D194" s="14"/>
      <c r="E194" s="14"/>
    </row>
    <row r="195" spans="3:5" ht="15" customHeight="1" x14ac:dyDescent="0.25">
      <c r="C195" s="73"/>
      <c r="D195" s="14"/>
      <c r="E195" s="14"/>
    </row>
    <row r="196" spans="3:5" ht="15" customHeight="1" x14ac:dyDescent="0.25">
      <c r="C196" s="73"/>
      <c r="D196" s="14"/>
      <c r="E196" s="14"/>
    </row>
    <row r="197" spans="3:5" ht="15" customHeight="1" x14ac:dyDescent="0.25">
      <c r="C197" s="73"/>
      <c r="D197" s="14"/>
      <c r="E197" s="14"/>
    </row>
    <row r="198" spans="3:5" ht="15" customHeight="1" x14ac:dyDescent="0.25">
      <c r="C198" s="73"/>
      <c r="D198" s="14"/>
      <c r="E198" s="14"/>
    </row>
    <row r="199" spans="3:5" ht="15" customHeight="1" x14ac:dyDescent="0.25">
      <c r="C199" s="73"/>
      <c r="D199" s="14"/>
      <c r="E199" s="14"/>
    </row>
    <row r="200" spans="3:5" ht="15" customHeight="1" x14ac:dyDescent="0.25">
      <c r="C200" s="73"/>
      <c r="D200" s="14"/>
      <c r="E200" s="14"/>
    </row>
    <row r="201" spans="3:5" ht="15" customHeight="1" x14ac:dyDescent="0.25">
      <c r="C201" s="73"/>
      <c r="D201" s="14"/>
      <c r="E201" s="14"/>
    </row>
    <row r="202" spans="3:5" ht="15" customHeight="1" x14ac:dyDescent="0.25">
      <c r="C202" s="73"/>
      <c r="D202" s="14"/>
      <c r="E202" s="14"/>
    </row>
    <row r="203" spans="3:5" ht="15" customHeight="1" x14ac:dyDescent="0.25">
      <c r="C203" s="73"/>
      <c r="D203" s="14"/>
      <c r="E203" s="14"/>
    </row>
    <row r="204" spans="3:5" ht="15" customHeight="1" x14ac:dyDescent="0.25">
      <c r="C204" s="73"/>
      <c r="D204" s="14"/>
      <c r="E204" s="14"/>
    </row>
    <row r="205" spans="3:5" ht="15" customHeight="1" x14ac:dyDescent="0.25">
      <c r="C205" s="73"/>
      <c r="D205" s="14"/>
      <c r="E205" s="14"/>
    </row>
    <row r="206" spans="3:5" ht="15" customHeight="1" x14ac:dyDescent="0.25">
      <c r="C206" s="73"/>
      <c r="D206" s="14"/>
      <c r="E206" s="14"/>
    </row>
    <row r="207" spans="3:5" ht="15" customHeight="1" x14ac:dyDescent="0.25">
      <c r="C207" s="73"/>
      <c r="D207" s="14"/>
      <c r="E207" s="14"/>
    </row>
    <row r="208" spans="3:5" ht="15" customHeight="1" x14ac:dyDescent="0.25">
      <c r="C208" s="73"/>
      <c r="D208" s="14"/>
      <c r="E208" s="14"/>
    </row>
    <row r="209" spans="3:5" ht="15" customHeight="1" x14ac:dyDescent="0.25">
      <c r="C209" s="73"/>
      <c r="D209" s="14"/>
      <c r="E209" s="14"/>
    </row>
    <row r="210" spans="3:5" ht="15" customHeight="1" x14ac:dyDescent="0.25">
      <c r="C210" s="73"/>
      <c r="D210" s="14"/>
      <c r="E210" s="14"/>
    </row>
    <row r="211" spans="3:5" ht="15" customHeight="1" x14ac:dyDescent="0.25">
      <c r="C211" s="73"/>
      <c r="D211" s="14"/>
      <c r="E211" s="14"/>
    </row>
    <row r="212" spans="3:5" ht="15" customHeight="1" x14ac:dyDescent="0.25">
      <c r="C212" s="73"/>
      <c r="D212" s="14"/>
      <c r="E212" s="14"/>
    </row>
    <row r="213" spans="3:5" ht="15" customHeight="1" x14ac:dyDescent="0.25">
      <c r="C213" s="73"/>
      <c r="D213" s="14"/>
      <c r="E213" s="14"/>
    </row>
    <row r="214" spans="3:5" ht="15" customHeight="1" x14ac:dyDescent="0.25">
      <c r="C214" s="73"/>
      <c r="D214" s="14"/>
      <c r="E214" s="14"/>
    </row>
    <row r="215" spans="3:5" ht="15" customHeight="1" x14ac:dyDescent="0.25">
      <c r="C215" s="73"/>
      <c r="D215" s="14"/>
      <c r="E215" s="14"/>
    </row>
    <row r="216" spans="3:5" ht="15" customHeight="1" x14ac:dyDescent="0.25">
      <c r="C216" s="73"/>
      <c r="D216" s="14"/>
      <c r="E216" s="14"/>
    </row>
    <row r="217" spans="3:5" ht="15" customHeight="1" x14ac:dyDescent="0.25">
      <c r="C217" s="73"/>
      <c r="D217" s="14"/>
      <c r="E217" s="14"/>
    </row>
    <row r="218" spans="3:5" ht="15" customHeight="1" x14ac:dyDescent="0.25">
      <c r="C218" s="73"/>
      <c r="D218" s="14"/>
      <c r="E218" s="14"/>
    </row>
    <row r="219" spans="3:5" ht="15" customHeight="1" x14ac:dyDescent="0.25">
      <c r="C219" s="73"/>
      <c r="D219" s="14"/>
      <c r="E219" s="14"/>
    </row>
    <row r="220" spans="3:5" ht="15" customHeight="1" x14ac:dyDescent="0.25">
      <c r="C220" s="73"/>
      <c r="D220" s="14"/>
      <c r="E220" s="14"/>
    </row>
    <row r="221" spans="3:5" ht="15" customHeight="1" x14ac:dyDescent="0.25">
      <c r="C221" s="73"/>
      <c r="D221" s="14"/>
      <c r="E221" s="14"/>
    </row>
    <row r="222" spans="3:5" ht="15" customHeight="1" x14ac:dyDescent="0.25">
      <c r="C222" s="73"/>
      <c r="D222" s="14"/>
      <c r="E222" s="14"/>
    </row>
    <row r="223" spans="3:5" ht="15" customHeight="1" x14ac:dyDescent="0.25">
      <c r="C223" s="73"/>
      <c r="D223" s="14"/>
      <c r="E223" s="14"/>
    </row>
    <row r="224" spans="3:5" ht="15" customHeight="1" x14ac:dyDescent="0.25">
      <c r="C224" s="73"/>
      <c r="D224" s="14"/>
      <c r="E224" s="14"/>
    </row>
    <row r="225" spans="3:5" ht="15" customHeight="1" x14ac:dyDescent="0.25">
      <c r="C225" s="73"/>
      <c r="D225" s="14"/>
      <c r="E225" s="14"/>
    </row>
    <row r="226" spans="3:5" ht="15" customHeight="1" x14ac:dyDescent="0.25">
      <c r="C226" s="73"/>
      <c r="D226" s="14"/>
      <c r="E226" s="14"/>
    </row>
    <row r="227" spans="3:5" ht="15" customHeight="1" x14ac:dyDescent="0.25">
      <c r="C227" s="73"/>
      <c r="D227" s="14"/>
      <c r="E227" s="14"/>
    </row>
    <row r="228" spans="3:5" ht="15" customHeight="1" x14ac:dyDescent="0.25">
      <c r="C228" s="73"/>
      <c r="D228" s="14"/>
      <c r="E228" s="14"/>
    </row>
    <row r="229" spans="3:5" ht="15" customHeight="1" x14ac:dyDescent="0.25">
      <c r="C229" s="73"/>
      <c r="D229" s="14"/>
      <c r="E229" s="14"/>
    </row>
    <row r="230" spans="3:5" ht="15" customHeight="1" x14ac:dyDescent="0.25">
      <c r="C230" s="73"/>
      <c r="D230" s="14"/>
      <c r="E230" s="14"/>
    </row>
    <row r="231" spans="3:5" ht="15" customHeight="1" x14ac:dyDescent="0.25">
      <c r="C231" s="73"/>
      <c r="D231" s="14"/>
      <c r="E231" s="14"/>
    </row>
    <row r="232" spans="3:5" ht="15" customHeight="1" x14ac:dyDescent="0.25">
      <c r="C232" s="73"/>
      <c r="D232" s="14"/>
      <c r="E232" s="14"/>
    </row>
    <row r="233" spans="3:5" ht="15" customHeight="1" x14ac:dyDescent="0.25">
      <c r="C233" s="73"/>
      <c r="D233" s="14"/>
      <c r="E233" s="14"/>
    </row>
    <row r="234" spans="3:5" ht="15" customHeight="1" x14ac:dyDescent="0.25">
      <c r="C234" s="73"/>
      <c r="D234" s="14"/>
      <c r="E234" s="14"/>
    </row>
    <row r="235" spans="3:5" ht="15" customHeight="1" x14ac:dyDescent="0.25">
      <c r="C235" s="73"/>
      <c r="D235" s="14"/>
      <c r="E235" s="14"/>
    </row>
    <row r="236" spans="3:5" ht="15" customHeight="1" x14ac:dyDescent="0.25">
      <c r="C236" s="73"/>
      <c r="D236" s="14"/>
      <c r="E236" s="14"/>
    </row>
    <row r="237" spans="3:5" ht="15" customHeight="1" x14ac:dyDescent="0.25">
      <c r="C237" s="73"/>
      <c r="D237" s="14"/>
      <c r="E237" s="14"/>
    </row>
    <row r="238" spans="3:5" ht="15" customHeight="1" x14ac:dyDescent="0.25">
      <c r="C238" s="73"/>
      <c r="D238" s="14"/>
      <c r="E238" s="14"/>
    </row>
    <row r="239" spans="3:5" ht="15" customHeight="1" x14ac:dyDescent="0.25">
      <c r="C239" s="73"/>
      <c r="D239" s="14"/>
      <c r="E239" s="14"/>
    </row>
    <row r="240" spans="3:5" ht="15" customHeight="1" x14ac:dyDescent="0.25">
      <c r="C240" s="73"/>
      <c r="D240" s="14"/>
      <c r="E240" s="14"/>
    </row>
    <row r="241" spans="3:5" ht="15" customHeight="1" x14ac:dyDescent="0.25">
      <c r="C241" s="73"/>
      <c r="D241" s="14"/>
      <c r="E241" s="14"/>
    </row>
    <row r="242" spans="3:5" ht="15" customHeight="1" x14ac:dyDescent="0.25">
      <c r="C242" s="73"/>
      <c r="D242" s="14"/>
      <c r="E242" s="14"/>
    </row>
    <row r="243" spans="3:5" ht="15" customHeight="1" x14ac:dyDescent="0.25">
      <c r="C243" s="73"/>
      <c r="D243" s="14"/>
      <c r="E243" s="14"/>
    </row>
    <row r="244" spans="3:5" ht="15" customHeight="1" x14ac:dyDescent="0.25">
      <c r="C244" s="73"/>
      <c r="D244" s="14"/>
      <c r="E244" s="14"/>
    </row>
    <row r="245" spans="3:5" ht="15" customHeight="1" x14ac:dyDescent="0.25">
      <c r="C245" s="73"/>
      <c r="D245" s="14"/>
      <c r="E245" s="14"/>
    </row>
    <row r="246" spans="3:5" ht="15" customHeight="1" x14ac:dyDescent="0.25">
      <c r="C246" s="73"/>
      <c r="D246" s="14"/>
      <c r="E246" s="14"/>
    </row>
    <row r="247" spans="3:5" ht="15" customHeight="1" x14ac:dyDescent="0.25">
      <c r="C247" s="73"/>
      <c r="D247" s="14"/>
      <c r="E247" s="14"/>
    </row>
    <row r="248" spans="3:5" ht="15" customHeight="1" x14ac:dyDescent="0.25">
      <c r="C248" s="73"/>
      <c r="D248" s="14"/>
      <c r="E248" s="14"/>
    </row>
    <row r="249" spans="3:5" ht="15" customHeight="1" x14ac:dyDescent="0.25">
      <c r="C249" s="73"/>
      <c r="D249" s="14"/>
      <c r="E249" s="14"/>
    </row>
    <row r="250" spans="3:5" ht="15" customHeight="1" x14ac:dyDescent="0.25">
      <c r="C250" s="73"/>
      <c r="D250" s="14"/>
      <c r="E250" s="14"/>
    </row>
    <row r="251" spans="3:5" ht="15" customHeight="1" x14ac:dyDescent="0.25">
      <c r="C251" s="73"/>
      <c r="D251" s="14"/>
      <c r="E251" s="14"/>
    </row>
    <row r="252" spans="3:5" ht="15" customHeight="1" x14ac:dyDescent="0.25">
      <c r="C252" s="73"/>
      <c r="D252" s="14"/>
      <c r="E252" s="14"/>
    </row>
    <row r="253" spans="3:5" ht="15" customHeight="1" x14ac:dyDescent="0.25">
      <c r="C253" s="73"/>
      <c r="D253" s="14"/>
      <c r="E253" s="14"/>
    </row>
    <row r="254" spans="3:5" ht="15" customHeight="1" x14ac:dyDescent="0.25">
      <c r="C254" s="73"/>
      <c r="D254" s="14"/>
      <c r="E254" s="14"/>
    </row>
    <row r="255" spans="3:5" ht="15" customHeight="1" x14ac:dyDescent="0.25">
      <c r="C255" s="73"/>
      <c r="D255" s="14"/>
      <c r="E255" s="14"/>
    </row>
    <row r="256" spans="3:5" ht="15" customHeight="1" x14ac:dyDescent="0.25">
      <c r="C256" s="73"/>
      <c r="D256" s="14"/>
      <c r="E256" s="14"/>
    </row>
    <row r="257" spans="3:5" ht="15" customHeight="1" x14ac:dyDescent="0.25">
      <c r="C257" s="73"/>
      <c r="D257" s="14"/>
      <c r="E257" s="14"/>
    </row>
    <row r="258" spans="3:5" ht="15" customHeight="1" x14ac:dyDescent="0.25">
      <c r="C258" s="73"/>
      <c r="D258" s="14"/>
      <c r="E258" s="14"/>
    </row>
    <row r="259" spans="3:5" ht="15" customHeight="1" x14ac:dyDescent="0.25">
      <c r="C259" s="73"/>
      <c r="D259" s="14"/>
      <c r="E259" s="14"/>
    </row>
    <row r="260" spans="3:5" ht="15" customHeight="1" x14ac:dyDescent="0.25">
      <c r="C260" s="73"/>
      <c r="D260" s="14"/>
      <c r="E260" s="14"/>
    </row>
    <row r="261" spans="3:5" ht="15" customHeight="1" x14ac:dyDescent="0.25">
      <c r="C261" s="73"/>
      <c r="D261" s="14"/>
      <c r="E261" s="14"/>
    </row>
    <row r="262" spans="3:5" ht="15" customHeight="1" x14ac:dyDescent="0.25">
      <c r="C262" s="73"/>
      <c r="D262" s="14"/>
      <c r="E262" s="14"/>
    </row>
    <row r="263" spans="3:5" ht="15" customHeight="1" x14ac:dyDescent="0.25">
      <c r="C263" s="73"/>
      <c r="D263" s="14"/>
      <c r="E263" s="14"/>
    </row>
    <row r="264" spans="3:5" ht="15" customHeight="1" x14ac:dyDescent="0.25">
      <c r="C264" s="73"/>
      <c r="D264" s="14"/>
      <c r="E264" s="14"/>
    </row>
    <row r="265" spans="3:5" ht="15" customHeight="1" x14ac:dyDescent="0.25">
      <c r="C265" s="73"/>
      <c r="D265" s="14"/>
      <c r="E265" s="14"/>
    </row>
    <row r="266" spans="3:5" ht="15" customHeight="1" x14ac:dyDescent="0.25">
      <c r="C266" s="73"/>
      <c r="D266" s="14"/>
      <c r="E266" s="14"/>
    </row>
    <row r="267" spans="3:5" ht="15" customHeight="1" x14ac:dyDescent="0.25">
      <c r="C267" s="73"/>
      <c r="D267" s="14"/>
      <c r="E267" s="14"/>
    </row>
    <row r="268" spans="3:5" ht="15" customHeight="1" x14ac:dyDescent="0.25">
      <c r="C268" s="73"/>
      <c r="D268" s="14"/>
      <c r="E268" s="14"/>
    </row>
    <row r="269" spans="3:5" ht="15" customHeight="1" x14ac:dyDescent="0.25">
      <c r="C269" s="73"/>
      <c r="D269" s="14"/>
      <c r="E269" s="14"/>
    </row>
    <row r="270" spans="3:5" ht="15" customHeight="1" x14ac:dyDescent="0.25">
      <c r="C270" s="73"/>
      <c r="D270" s="14"/>
      <c r="E270" s="14"/>
    </row>
    <row r="271" spans="3:5" ht="15" customHeight="1" x14ac:dyDescent="0.25">
      <c r="C271" s="73"/>
      <c r="D271" s="14"/>
      <c r="E271" s="14"/>
    </row>
    <row r="272" spans="3:5" ht="15" customHeight="1" x14ac:dyDescent="0.25">
      <c r="C272" s="73"/>
      <c r="D272" s="14"/>
      <c r="E272" s="14"/>
    </row>
    <row r="273" spans="3:5" ht="15" customHeight="1" x14ac:dyDescent="0.25">
      <c r="C273" s="73"/>
      <c r="D273" s="14"/>
      <c r="E273" s="14"/>
    </row>
    <row r="274" spans="3:5" ht="15" customHeight="1" x14ac:dyDescent="0.25">
      <c r="C274" s="73"/>
      <c r="D274" s="14"/>
      <c r="E274" s="14"/>
    </row>
    <row r="275" spans="3:5" ht="15" customHeight="1" x14ac:dyDescent="0.25">
      <c r="C275" s="73"/>
      <c r="D275" s="14"/>
      <c r="E275" s="14"/>
    </row>
    <row r="276" spans="3:5" ht="15" customHeight="1" x14ac:dyDescent="0.25">
      <c r="C276" s="73"/>
      <c r="D276" s="14"/>
      <c r="E276" s="14"/>
    </row>
    <row r="277" spans="3:5" ht="15" customHeight="1" x14ac:dyDescent="0.25">
      <c r="C277" s="73"/>
      <c r="D277" s="14"/>
      <c r="E277" s="14"/>
    </row>
    <row r="278" spans="3:5" ht="15" customHeight="1" x14ac:dyDescent="0.25">
      <c r="C278" s="73"/>
      <c r="D278" s="14"/>
      <c r="E278" s="14"/>
    </row>
    <row r="279" spans="3:5" ht="15" customHeight="1" x14ac:dyDescent="0.25">
      <c r="C279" s="73"/>
      <c r="D279" s="14"/>
      <c r="E279" s="14"/>
    </row>
    <row r="280" spans="3:5" ht="15" customHeight="1" x14ac:dyDescent="0.25">
      <c r="C280" s="73"/>
      <c r="D280" s="14"/>
      <c r="E280" s="14"/>
    </row>
    <row r="281" spans="3:5" ht="15" customHeight="1" x14ac:dyDescent="0.25">
      <c r="C281" s="73"/>
      <c r="D281" s="14"/>
      <c r="E281" s="14"/>
    </row>
    <row r="282" spans="3:5" ht="15" customHeight="1" x14ac:dyDescent="0.25">
      <c r="C282" s="73"/>
      <c r="D282" s="14"/>
      <c r="E282" s="14"/>
    </row>
    <row r="283" spans="3:5" ht="15" customHeight="1" x14ac:dyDescent="0.25">
      <c r="C283" s="73"/>
      <c r="D283" s="14"/>
      <c r="E283" s="14"/>
    </row>
    <row r="284" spans="3:5" ht="15" customHeight="1" x14ac:dyDescent="0.25">
      <c r="C284" s="73"/>
      <c r="D284" s="14"/>
      <c r="E284" s="14"/>
    </row>
    <row r="285" spans="3:5" ht="15" customHeight="1" x14ac:dyDescent="0.25">
      <c r="C285" s="73"/>
      <c r="D285" s="14"/>
      <c r="E285" s="14"/>
    </row>
    <row r="286" spans="3:5" ht="15" customHeight="1" x14ac:dyDescent="0.25">
      <c r="C286" s="73"/>
      <c r="D286" s="14"/>
      <c r="E286" s="14"/>
    </row>
    <row r="287" spans="3:5" ht="15" customHeight="1" x14ac:dyDescent="0.25">
      <c r="C287" s="73"/>
      <c r="D287" s="14"/>
      <c r="E287" s="14"/>
    </row>
    <row r="288" spans="3:5" ht="15" customHeight="1" x14ac:dyDescent="0.25">
      <c r="C288" s="73"/>
      <c r="D288" s="14"/>
      <c r="E288" s="14"/>
    </row>
    <row r="289" spans="3:5" ht="15" customHeight="1" x14ac:dyDescent="0.25">
      <c r="C289" s="73"/>
      <c r="D289" s="14"/>
      <c r="E289" s="14"/>
    </row>
    <row r="290" spans="3:5" ht="15" customHeight="1" x14ac:dyDescent="0.25">
      <c r="C290" s="73"/>
      <c r="D290" s="14"/>
      <c r="E290" s="14"/>
    </row>
    <row r="291" spans="3:5" ht="15" customHeight="1" x14ac:dyDescent="0.25">
      <c r="C291" s="73"/>
      <c r="D291" s="14"/>
      <c r="E291" s="14"/>
    </row>
    <row r="292" spans="3:5" ht="15" customHeight="1" x14ac:dyDescent="0.25">
      <c r="C292" s="73"/>
      <c r="D292" s="14"/>
      <c r="E292" s="14"/>
    </row>
    <row r="293" spans="3:5" ht="15" customHeight="1" x14ac:dyDescent="0.25">
      <c r="C293" s="73"/>
      <c r="D293" s="14"/>
      <c r="E293" s="14"/>
    </row>
    <row r="294" spans="3:5" ht="15" customHeight="1" x14ac:dyDescent="0.25">
      <c r="C294" s="73"/>
      <c r="D294" s="14"/>
      <c r="E294" s="14"/>
    </row>
    <row r="295" spans="3:5" ht="15" customHeight="1" x14ac:dyDescent="0.25">
      <c r="C295" s="73"/>
      <c r="D295" s="14"/>
      <c r="E295" s="14"/>
    </row>
    <row r="296" spans="3:5" ht="15" customHeight="1" x14ac:dyDescent="0.25">
      <c r="C296" s="73"/>
      <c r="D296" s="14"/>
      <c r="E296" s="14"/>
    </row>
    <row r="297" spans="3:5" ht="15" customHeight="1" x14ac:dyDescent="0.25">
      <c r="C297" s="73"/>
      <c r="D297" s="14"/>
      <c r="E297" s="14"/>
    </row>
    <row r="298" spans="3:5" ht="15" customHeight="1" x14ac:dyDescent="0.25">
      <c r="C298" s="73"/>
      <c r="D298" s="14"/>
      <c r="E298" s="14"/>
    </row>
    <row r="299" spans="3:5" ht="15" customHeight="1" x14ac:dyDescent="0.25">
      <c r="C299" s="73"/>
      <c r="D299" s="14"/>
      <c r="E299" s="14"/>
    </row>
    <row r="300" spans="3:5" ht="15" customHeight="1" x14ac:dyDescent="0.25">
      <c r="C300" s="73"/>
      <c r="D300" s="14"/>
      <c r="E300" s="14"/>
    </row>
    <row r="301" spans="3:5" ht="15" customHeight="1" x14ac:dyDescent="0.25">
      <c r="C301" s="73"/>
      <c r="D301" s="14"/>
      <c r="E301" s="14"/>
    </row>
    <row r="302" spans="3:5" ht="15" customHeight="1" x14ac:dyDescent="0.25">
      <c r="C302" s="73"/>
      <c r="D302" s="14"/>
      <c r="E302" s="14"/>
    </row>
    <row r="303" spans="3:5" ht="15" customHeight="1" x14ac:dyDescent="0.25">
      <c r="C303" s="73"/>
      <c r="D303" s="14"/>
      <c r="E303" s="14"/>
    </row>
    <row r="304" spans="3:5" ht="15" customHeight="1" x14ac:dyDescent="0.25">
      <c r="C304" s="73"/>
      <c r="D304" s="14"/>
      <c r="E304" s="14"/>
    </row>
    <row r="305" spans="3:5" ht="15" customHeight="1" x14ac:dyDescent="0.25">
      <c r="C305" s="73"/>
      <c r="D305" s="14"/>
      <c r="E305" s="14"/>
    </row>
    <row r="306" spans="3:5" ht="15" customHeight="1" x14ac:dyDescent="0.25">
      <c r="C306" s="73"/>
      <c r="D306" s="14"/>
      <c r="E306" s="14"/>
    </row>
    <row r="307" spans="3:5" ht="15" customHeight="1" x14ac:dyDescent="0.25">
      <c r="C307" s="73"/>
      <c r="D307" s="14"/>
      <c r="E307" s="14"/>
    </row>
    <row r="308" spans="3:5" ht="15" customHeight="1" x14ac:dyDescent="0.25">
      <c r="C308" s="73"/>
      <c r="D308" s="14"/>
      <c r="E308" s="14"/>
    </row>
    <row r="309" spans="3:5" ht="15" customHeight="1" x14ac:dyDescent="0.25">
      <c r="C309" s="73"/>
      <c r="D309" s="14"/>
      <c r="E309" s="14"/>
    </row>
    <row r="310" spans="3:5" ht="15" customHeight="1" x14ac:dyDescent="0.25">
      <c r="C310" s="73"/>
      <c r="D310" s="14"/>
      <c r="E310" s="14"/>
    </row>
    <row r="311" spans="3:5" ht="15" customHeight="1" x14ac:dyDescent="0.25">
      <c r="C311" s="73"/>
      <c r="D311" s="14"/>
      <c r="E311" s="14"/>
    </row>
    <row r="312" spans="3:5" ht="15" customHeight="1" x14ac:dyDescent="0.25">
      <c r="C312" s="73"/>
      <c r="D312" s="14"/>
      <c r="E312" s="14"/>
    </row>
    <row r="313" spans="3:5" ht="15" customHeight="1" x14ac:dyDescent="0.25">
      <c r="C313" s="73"/>
      <c r="D313" s="14"/>
      <c r="E313" s="14"/>
    </row>
    <row r="314" spans="3:5" ht="15" customHeight="1" x14ac:dyDescent="0.25">
      <c r="C314" s="73"/>
      <c r="D314" s="14"/>
      <c r="E314" s="14"/>
    </row>
    <row r="315" spans="3:5" ht="15" customHeight="1" x14ac:dyDescent="0.25">
      <c r="C315" s="73"/>
      <c r="D315" s="14"/>
      <c r="E315" s="14"/>
    </row>
    <row r="316" spans="3:5" ht="15" customHeight="1" x14ac:dyDescent="0.25">
      <c r="C316" s="73"/>
      <c r="D316" s="14"/>
      <c r="E316" s="14"/>
    </row>
    <row r="317" spans="3:5" ht="15" customHeight="1" x14ac:dyDescent="0.25">
      <c r="C317" s="73"/>
      <c r="D317" s="14"/>
      <c r="E317" s="14"/>
    </row>
    <row r="318" spans="3:5" ht="15" customHeight="1" x14ac:dyDescent="0.25">
      <c r="C318" s="73"/>
      <c r="D318" s="14"/>
      <c r="E318" s="14"/>
    </row>
    <row r="319" spans="3:5" ht="15" customHeight="1" x14ac:dyDescent="0.25">
      <c r="C319" s="73"/>
      <c r="D319" s="14"/>
      <c r="E319" s="14"/>
    </row>
    <row r="320" spans="3:5" ht="15" customHeight="1" x14ac:dyDescent="0.25">
      <c r="C320" s="73"/>
      <c r="D320" s="14"/>
      <c r="E320" s="14"/>
    </row>
    <row r="321" spans="3:5" ht="15" customHeight="1" x14ac:dyDescent="0.25">
      <c r="C321" s="73"/>
      <c r="D321" s="14"/>
      <c r="E321" s="14"/>
    </row>
    <row r="322" spans="3:5" ht="15" customHeight="1" x14ac:dyDescent="0.25">
      <c r="C322" s="73"/>
      <c r="D322" s="14"/>
      <c r="E322" s="14"/>
    </row>
    <row r="323" spans="3:5" ht="15" customHeight="1" x14ac:dyDescent="0.25">
      <c r="C323" s="73"/>
      <c r="D323" s="14"/>
      <c r="E323" s="14"/>
    </row>
    <row r="324" spans="3:5" ht="15" customHeight="1" x14ac:dyDescent="0.25">
      <c r="C324" s="73"/>
      <c r="D324" s="14"/>
      <c r="E324" s="14"/>
    </row>
    <row r="325" spans="3:5" ht="15" customHeight="1" x14ac:dyDescent="0.25">
      <c r="C325" s="73"/>
      <c r="D325" s="14"/>
      <c r="E325" s="14"/>
    </row>
    <row r="326" spans="3:5" ht="15" customHeight="1" x14ac:dyDescent="0.25">
      <c r="C326" s="73"/>
      <c r="D326" s="14"/>
      <c r="E326" s="14"/>
    </row>
    <row r="327" spans="3:5" ht="15" customHeight="1" x14ac:dyDescent="0.25">
      <c r="C327" s="73"/>
      <c r="D327" s="14"/>
      <c r="E327" s="14"/>
    </row>
    <row r="328" spans="3:5" ht="15" customHeight="1" x14ac:dyDescent="0.25">
      <c r="C328" s="73"/>
      <c r="D328" s="14"/>
      <c r="E328" s="14"/>
    </row>
    <row r="329" spans="3:5" ht="15" customHeight="1" x14ac:dyDescent="0.25">
      <c r="C329" s="73"/>
      <c r="D329" s="14"/>
      <c r="E329" s="14"/>
    </row>
    <row r="330" spans="3:5" ht="15" customHeight="1" x14ac:dyDescent="0.25">
      <c r="C330" s="73"/>
      <c r="D330" s="14"/>
      <c r="E330" s="14"/>
    </row>
    <row r="331" spans="3:5" ht="15" customHeight="1" x14ac:dyDescent="0.25">
      <c r="C331" s="73"/>
      <c r="D331" s="14"/>
      <c r="E331" s="14"/>
    </row>
    <row r="332" spans="3:5" ht="15" customHeight="1" x14ac:dyDescent="0.25">
      <c r="C332" s="73"/>
      <c r="D332" s="14"/>
      <c r="E332" s="14"/>
    </row>
    <row r="333" spans="3:5" ht="15" customHeight="1" x14ac:dyDescent="0.25">
      <c r="C333" s="73"/>
      <c r="D333" s="14"/>
      <c r="E333" s="14"/>
    </row>
    <row r="334" spans="3:5" ht="15" customHeight="1" x14ac:dyDescent="0.25">
      <c r="C334" s="73"/>
      <c r="D334" s="14"/>
      <c r="E334" s="14"/>
    </row>
    <row r="335" spans="3:5" ht="15" customHeight="1" x14ac:dyDescent="0.25">
      <c r="C335" s="73"/>
      <c r="D335" s="14"/>
      <c r="E335" s="14"/>
    </row>
    <row r="336" spans="3:5" ht="15" customHeight="1" x14ac:dyDescent="0.25">
      <c r="C336" s="73"/>
      <c r="D336" s="14"/>
      <c r="E336" s="14"/>
    </row>
    <row r="337" spans="3:5" ht="15" customHeight="1" x14ac:dyDescent="0.25">
      <c r="C337" s="73"/>
      <c r="D337" s="14"/>
      <c r="E337" s="14"/>
    </row>
    <row r="338" spans="3:5" ht="15" customHeight="1" x14ac:dyDescent="0.25">
      <c r="C338" s="73"/>
      <c r="D338" s="14"/>
      <c r="E338" s="14"/>
    </row>
    <row r="339" spans="3:5" ht="15" customHeight="1" x14ac:dyDescent="0.25">
      <c r="C339" s="73"/>
      <c r="D339" s="14"/>
      <c r="E339" s="14"/>
    </row>
    <row r="340" spans="3:5" ht="15" customHeight="1" x14ac:dyDescent="0.25">
      <c r="C340" s="73"/>
      <c r="D340" s="14"/>
      <c r="E340" s="14"/>
    </row>
    <row r="341" spans="3:5" ht="15" customHeight="1" x14ac:dyDescent="0.25">
      <c r="C341" s="73"/>
      <c r="D341" s="14"/>
      <c r="E341" s="14"/>
    </row>
    <row r="342" spans="3:5" ht="15" customHeight="1" x14ac:dyDescent="0.25">
      <c r="C342" s="73"/>
      <c r="D342" s="14"/>
      <c r="E342" s="14"/>
    </row>
    <row r="343" spans="3:5" ht="15" customHeight="1" x14ac:dyDescent="0.25">
      <c r="C343" s="73"/>
      <c r="D343" s="14"/>
      <c r="E343" s="14"/>
    </row>
    <row r="344" spans="3:5" ht="15" customHeight="1" x14ac:dyDescent="0.25">
      <c r="C344" s="73"/>
      <c r="D344" s="14"/>
      <c r="E344" s="14"/>
    </row>
    <row r="345" spans="3:5" ht="15" customHeight="1" x14ac:dyDescent="0.25">
      <c r="C345" s="73"/>
      <c r="D345" s="14"/>
      <c r="E345" s="14"/>
    </row>
    <row r="346" spans="3:5" ht="15" customHeight="1" x14ac:dyDescent="0.25">
      <c r="C346" s="73"/>
      <c r="D346" s="14"/>
      <c r="E346" s="14"/>
    </row>
    <row r="347" spans="3:5" ht="15" customHeight="1" x14ac:dyDescent="0.25">
      <c r="C347" s="73"/>
      <c r="D347" s="14"/>
      <c r="E347" s="14"/>
    </row>
    <row r="348" spans="3:5" ht="15" customHeight="1" x14ac:dyDescent="0.25">
      <c r="C348" s="73"/>
      <c r="D348" s="14"/>
      <c r="E348" s="14"/>
    </row>
    <row r="349" spans="3:5" ht="15" customHeight="1" x14ac:dyDescent="0.25">
      <c r="C349" s="73"/>
      <c r="D349" s="14"/>
      <c r="E349" s="14"/>
    </row>
    <row r="350" spans="3:5" ht="15" customHeight="1" x14ac:dyDescent="0.25">
      <c r="C350" s="73"/>
      <c r="D350" s="14"/>
      <c r="E350" s="14"/>
    </row>
    <row r="351" spans="3:5" ht="15" customHeight="1" x14ac:dyDescent="0.25">
      <c r="C351" s="73"/>
      <c r="D351" s="14"/>
      <c r="E351" s="14"/>
    </row>
    <row r="352" spans="3:5" ht="15" customHeight="1" x14ac:dyDescent="0.25">
      <c r="C352" s="73"/>
      <c r="D352" s="14"/>
      <c r="E352" s="14"/>
    </row>
    <row r="353" spans="3:5" ht="15" customHeight="1" x14ac:dyDescent="0.25">
      <c r="C353" s="73"/>
      <c r="D353" s="14"/>
      <c r="E353" s="14"/>
    </row>
    <row r="354" spans="3:5" ht="15" customHeight="1" x14ac:dyDescent="0.25">
      <c r="C354" s="73"/>
      <c r="D354" s="14"/>
      <c r="E354" s="14"/>
    </row>
    <row r="355" spans="3:5" ht="15" customHeight="1" x14ac:dyDescent="0.25">
      <c r="C355" s="73"/>
      <c r="D355" s="14"/>
      <c r="E355" s="14"/>
    </row>
    <row r="356" spans="3:5" ht="15" customHeight="1" x14ac:dyDescent="0.25">
      <c r="C356" s="73"/>
      <c r="D356" s="14"/>
      <c r="E356" s="14"/>
    </row>
    <row r="357" spans="3:5" ht="15" customHeight="1" x14ac:dyDescent="0.25">
      <c r="C357" s="73"/>
      <c r="D357" s="14"/>
      <c r="E357" s="14"/>
    </row>
    <row r="358" spans="3:5" ht="15" customHeight="1" x14ac:dyDescent="0.25">
      <c r="C358" s="73"/>
      <c r="D358" s="14"/>
      <c r="E358" s="14"/>
    </row>
    <row r="359" spans="3:5" ht="15" customHeight="1" x14ac:dyDescent="0.25">
      <c r="C359" s="73"/>
      <c r="D359" s="14"/>
      <c r="E359" s="14"/>
    </row>
    <row r="360" spans="3:5" ht="15" customHeight="1" x14ac:dyDescent="0.25">
      <c r="C360" s="73"/>
      <c r="D360" s="14"/>
      <c r="E360" s="14"/>
    </row>
    <row r="361" spans="3:5" ht="15" customHeight="1" x14ac:dyDescent="0.25">
      <c r="C361" s="73"/>
      <c r="D361" s="14"/>
      <c r="E361" s="14"/>
    </row>
    <row r="362" spans="3:5" ht="15" customHeight="1" x14ac:dyDescent="0.25">
      <c r="C362" s="73"/>
      <c r="D362" s="14"/>
      <c r="E362" s="14"/>
    </row>
    <row r="363" spans="3:5" ht="15" customHeight="1" x14ac:dyDescent="0.25">
      <c r="C363" s="73"/>
      <c r="D363" s="14"/>
      <c r="E363" s="14"/>
    </row>
    <row r="364" spans="3:5" ht="15" customHeight="1" x14ac:dyDescent="0.25">
      <c r="C364" s="73"/>
      <c r="D364" s="14"/>
      <c r="E364" s="14"/>
    </row>
    <row r="365" spans="3:5" ht="15" customHeight="1" x14ac:dyDescent="0.25">
      <c r="C365" s="73"/>
      <c r="D365" s="14"/>
      <c r="E365" s="14"/>
    </row>
    <row r="366" spans="3:5" ht="15" customHeight="1" x14ac:dyDescent="0.25">
      <c r="C366" s="73"/>
      <c r="D366" s="14"/>
      <c r="E366" s="14"/>
    </row>
    <row r="367" spans="3:5" ht="15" customHeight="1" x14ac:dyDescent="0.25">
      <c r="C367" s="73"/>
      <c r="D367" s="14"/>
      <c r="E367" s="14"/>
    </row>
    <row r="368" spans="3:5" ht="15" customHeight="1" x14ac:dyDescent="0.25">
      <c r="C368" s="73"/>
      <c r="D368" s="14"/>
      <c r="E368" s="14"/>
    </row>
    <row r="369" spans="3:5" ht="15" customHeight="1" x14ac:dyDescent="0.25">
      <c r="C369" s="73"/>
      <c r="D369" s="14"/>
      <c r="E369" s="14"/>
    </row>
    <row r="370" spans="3:5" ht="15" customHeight="1" x14ac:dyDescent="0.25">
      <c r="C370" s="73"/>
      <c r="D370" s="14"/>
      <c r="E370" s="14"/>
    </row>
    <row r="371" spans="3:5" ht="15" customHeight="1" x14ac:dyDescent="0.25">
      <c r="C371" s="73"/>
      <c r="D371" s="14"/>
      <c r="E371" s="14"/>
    </row>
    <row r="372" spans="3:5" ht="15" customHeight="1" x14ac:dyDescent="0.25">
      <c r="C372" s="73"/>
      <c r="D372" s="14"/>
      <c r="E372" s="14"/>
    </row>
    <row r="373" spans="3:5" ht="15" customHeight="1" x14ac:dyDescent="0.25">
      <c r="C373" s="73"/>
      <c r="D373" s="14"/>
      <c r="E373" s="14"/>
    </row>
    <row r="374" spans="3:5" ht="15" customHeight="1" x14ac:dyDescent="0.25">
      <c r="C374" s="73"/>
      <c r="D374" s="14"/>
      <c r="E374" s="14"/>
    </row>
    <row r="375" spans="3:5" ht="15" customHeight="1" x14ac:dyDescent="0.25">
      <c r="C375" s="73"/>
      <c r="D375" s="14"/>
      <c r="E375" s="14"/>
    </row>
    <row r="376" spans="3:5" ht="15" customHeight="1" x14ac:dyDescent="0.25">
      <c r="C376" s="73"/>
      <c r="D376" s="14"/>
      <c r="E376" s="14"/>
    </row>
    <row r="377" spans="3:5" ht="15" customHeight="1" x14ac:dyDescent="0.25">
      <c r="C377" s="73"/>
      <c r="D377" s="14"/>
      <c r="E377" s="14"/>
    </row>
    <row r="378" spans="3:5" ht="15" customHeight="1" x14ac:dyDescent="0.25">
      <c r="C378" s="73"/>
      <c r="D378" s="14"/>
      <c r="E378" s="14"/>
    </row>
    <row r="379" spans="3:5" ht="15" customHeight="1" x14ac:dyDescent="0.25">
      <c r="C379" s="73"/>
      <c r="D379" s="14"/>
      <c r="E379" s="14"/>
    </row>
    <row r="380" spans="3:5" ht="15" customHeight="1" x14ac:dyDescent="0.25">
      <c r="C380" s="73"/>
      <c r="D380" s="14"/>
      <c r="E380" s="14"/>
    </row>
    <row r="381" spans="3:5" ht="15" customHeight="1" x14ac:dyDescent="0.25">
      <c r="C381" s="73"/>
      <c r="D381" s="14"/>
      <c r="E381" s="14"/>
    </row>
    <row r="382" spans="3:5" ht="15" customHeight="1" x14ac:dyDescent="0.25">
      <c r="C382" s="73"/>
      <c r="D382" s="14"/>
      <c r="E382" s="14"/>
    </row>
    <row r="383" spans="3:5" ht="15" customHeight="1" x14ac:dyDescent="0.25">
      <c r="C383" s="73"/>
      <c r="D383" s="14"/>
      <c r="E383" s="14"/>
    </row>
    <row r="384" spans="3:5" ht="15" customHeight="1" x14ac:dyDescent="0.25">
      <c r="C384" s="73"/>
      <c r="D384" s="14"/>
      <c r="E384" s="14"/>
    </row>
    <row r="385" spans="3:5" ht="15" customHeight="1" x14ac:dyDescent="0.25">
      <c r="C385" s="73"/>
      <c r="D385" s="14"/>
      <c r="E385" s="14"/>
    </row>
    <row r="386" spans="3:5" ht="15" customHeight="1" x14ac:dyDescent="0.25">
      <c r="C386" s="73"/>
      <c r="D386" s="14"/>
      <c r="E386" s="14"/>
    </row>
    <row r="387" spans="3:5" ht="15" customHeight="1" x14ac:dyDescent="0.25">
      <c r="C387" s="73"/>
      <c r="D387" s="14"/>
      <c r="E387" s="14"/>
    </row>
    <row r="388" spans="3:5" ht="15" customHeight="1" x14ac:dyDescent="0.25">
      <c r="C388" s="73"/>
      <c r="D388" s="14"/>
      <c r="E388" s="14"/>
    </row>
    <row r="389" spans="3:5" ht="15" customHeight="1" x14ac:dyDescent="0.25">
      <c r="C389" s="73"/>
      <c r="D389" s="14"/>
      <c r="E389" s="14"/>
    </row>
    <row r="390" spans="3:5" ht="15" customHeight="1" x14ac:dyDescent="0.25">
      <c r="C390" s="73"/>
      <c r="D390" s="14"/>
      <c r="E390" s="14"/>
    </row>
    <row r="391" spans="3:5" ht="15" customHeight="1" x14ac:dyDescent="0.25">
      <c r="C391" s="73"/>
      <c r="D391" s="14"/>
      <c r="E391" s="14"/>
    </row>
    <row r="392" spans="3:5" ht="15" customHeight="1" x14ac:dyDescent="0.25">
      <c r="C392" s="73"/>
      <c r="D392" s="14"/>
      <c r="E392" s="14"/>
    </row>
    <row r="393" spans="3:5" ht="15" customHeight="1" x14ac:dyDescent="0.25">
      <c r="C393" s="73"/>
      <c r="D393" s="14"/>
      <c r="E393" s="14"/>
    </row>
    <row r="394" spans="3:5" ht="15" customHeight="1" x14ac:dyDescent="0.25">
      <c r="C394" s="73"/>
      <c r="D394" s="14"/>
      <c r="E394" s="14"/>
    </row>
    <row r="395" spans="3:5" ht="15" customHeight="1" x14ac:dyDescent="0.25">
      <c r="C395" s="73"/>
      <c r="D395" s="14"/>
      <c r="E395" s="14"/>
    </row>
    <row r="396" spans="3:5" ht="15" customHeight="1" x14ac:dyDescent="0.25">
      <c r="C396" s="73"/>
      <c r="D396" s="14"/>
      <c r="E396" s="14"/>
    </row>
    <row r="397" spans="3:5" ht="15" customHeight="1" x14ac:dyDescent="0.25">
      <c r="C397" s="73"/>
      <c r="D397" s="14"/>
      <c r="E397" s="14"/>
    </row>
    <row r="398" spans="3:5" ht="15" customHeight="1" x14ac:dyDescent="0.25">
      <c r="C398" s="73"/>
      <c r="D398" s="14"/>
      <c r="E398" s="14"/>
    </row>
    <row r="399" spans="3:5" ht="15" customHeight="1" x14ac:dyDescent="0.25">
      <c r="C399" s="73"/>
      <c r="D399" s="14"/>
      <c r="E399" s="14"/>
    </row>
    <row r="400" spans="3:5" ht="15" customHeight="1" x14ac:dyDescent="0.25">
      <c r="C400" s="73"/>
      <c r="D400" s="14"/>
      <c r="E400" s="14"/>
    </row>
    <row r="401" spans="3:5" ht="15" customHeight="1" x14ac:dyDescent="0.25">
      <c r="C401" s="73"/>
      <c r="D401" s="14"/>
      <c r="E401" s="14"/>
    </row>
    <row r="402" spans="3:5" ht="15" customHeight="1" x14ac:dyDescent="0.25">
      <c r="C402" s="73"/>
      <c r="D402" s="14"/>
      <c r="E402" s="14"/>
    </row>
    <row r="403" spans="3:5" ht="15" customHeight="1" x14ac:dyDescent="0.25">
      <c r="C403" s="73"/>
      <c r="D403" s="14"/>
      <c r="E403" s="14"/>
    </row>
    <row r="404" spans="3:5" ht="15" customHeight="1" x14ac:dyDescent="0.25">
      <c r="C404" s="73"/>
      <c r="D404" s="14"/>
      <c r="E404" s="14"/>
    </row>
    <row r="405" spans="3:5" ht="15" customHeight="1" x14ac:dyDescent="0.25">
      <c r="C405" s="73"/>
      <c r="D405" s="14"/>
      <c r="E405" s="14"/>
    </row>
    <row r="406" spans="3:5" ht="15" customHeight="1" x14ac:dyDescent="0.25">
      <c r="C406" s="73"/>
      <c r="D406" s="14"/>
      <c r="E406" s="14"/>
    </row>
    <row r="407" spans="3:5" ht="15" customHeight="1" x14ac:dyDescent="0.25">
      <c r="C407" s="73"/>
      <c r="D407" s="14"/>
      <c r="E407" s="14"/>
    </row>
    <row r="408" spans="3:5" ht="15" customHeight="1" x14ac:dyDescent="0.25">
      <c r="C408" s="73"/>
      <c r="D408" s="14"/>
      <c r="E408" s="14"/>
    </row>
    <row r="409" spans="3:5" ht="15" customHeight="1" x14ac:dyDescent="0.25">
      <c r="C409" s="73"/>
      <c r="D409" s="14"/>
      <c r="E409" s="14"/>
    </row>
    <row r="410" spans="3:5" ht="15" customHeight="1" x14ac:dyDescent="0.25">
      <c r="C410" s="73"/>
      <c r="D410" s="14"/>
      <c r="E410" s="14"/>
    </row>
    <row r="411" spans="3:5" ht="15" customHeight="1" x14ac:dyDescent="0.25">
      <c r="C411" s="73"/>
      <c r="D411" s="14"/>
      <c r="E411" s="14"/>
    </row>
    <row r="412" spans="3:5" ht="15" customHeight="1" x14ac:dyDescent="0.25">
      <c r="C412" s="73"/>
      <c r="D412" s="14"/>
      <c r="E412" s="14"/>
    </row>
    <row r="413" spans="3:5" ht="15" customHeight="1" x14ac:dyDescent="0.25">
      <c r="C413" s="73"/>
      <c r="D413" s="14"/>
      <c r="E413" s="14"/>
    </row>
    <row r="414" spans="3:5" ht="15" customHeight="1" x14ac:dyDescent="0.25">
      <c r="C414" s="73"/>
      <c r="D414" s="14"/>
      <c r="E414" s="14"/>
    </row>
    <row r="415" spans="3:5" ht="15" customHeight="1" x14ac:dyDescent="0.25">
      <c r="C415" s="73"/>
      <c r="D415" s="14"/>
      <c r="E415" s="14"/>
    </row>
    <row r="416" spans="3:5" ht="15" customHeight="1" x14ac:dyDescent="0.25">
      <c r="C416" s="73"/>
      <c r="D416" s="14"/>
      <c r="E416" s="14"/>
    </row>
    <row r="417" spans="3:5" ht="15" customHeight="1" x14ac:dyDescent="0.25">
      <c r="C417" s="73"/>
      <c r="D417" s="14"/>
      <c r="E417" s="14"/>
    </row>
    <row r="418" spans="3:5" ht="15" customHeight="1" x14ac:dyDescent="0.25">
      <c r="C418" s="73"/>
      <c r="D418" s="14"/>
      <c r="E418" s="14"/>
    </row>
    <row r="419" spans="3:5" ht="15" customHeight="1" x14ac:dyDescent="0.25">
      <c r="C419" s="73"/>
      <c r="D419" s="14"/>
      <c r="E419" s="14"/>
    </row>
    <row r="420" spans="3:5" ht="15" customHeight="1" x14ac:dyDescent="0.25">
      <c r="C420" s="73"/>
      <c r="D420" s="14"/>
      <c r="E420" s="14"/>
    </row>
    <row r="421" spans="3:5" ht="15" customHeight="1" x14ac:dyDescent="0.25">
      <c r="C421" s="73"/>
      <c r="D421" s="14"/>
      <c r="E421" s="14"/>
    </row>
    <row r="422" spans="3:5" ht="15" customHeight="1" x14ac:dyDescent="0.25">
      <c r="C422" s="73"/>
      <c r="D422" s="14"/>
      <c r="E422" s="14"/>
    </row>
    <row r="423" spans="3:5" ht="15" customHeight="1" x14ac:dyDescent="0.25">
      <c r="C423" s="73"/>
      <c r="D423" s="14"/>
      <c r="E423" s="14"/>
    </row>
    <row r="424" spans="3:5" ht="15" customHeight="1" x14ac:dyDescent="0.25">
      <c r="C424" s="73"/>
      <c r="D424" s="14"/>
      <c r="E424" s="14"/>
    </row>
    <row r="425" spans="3:5" ht="15" customHeight="1" x14ac:dyDescent="0.25">
      <c r="C425" s="73"/>
      <c r="D425" s="14"/>
      <c r="E425" s="14"/>
    </row>
    <row r="426" spans="3:5" ht="15" customHeight="1" x14ac:dyDescent="0.25">
      <c r="C426" s="73"/>
      <c r="D426" s="14"/>
      <c r="E426" s="14"/>
    </row>
    <row r="427" spans="3:5" ht="15" customHeight="1" x14ac:dyDescent="0.25">
      <c r="C427" s="73"/>
      <c r="D427" s="14"/>
      <c r="E427" s="14"/>
    </row>
    <row r="428" spans="3:5" ht="15" customHeight="1" x14ac:dyDescent="0.25">
      <c r="C428" s="73"/>
      <c r="D428" s="14"/>
      <c r="E428" s="14"/>
    </row>
    <row r="429" spans="3:5" ht="15" customHeight="1" x14ac:dyDescent="0.25">
      <c r="C429" s="73"/>
      <c r="D429" s="14"/>
      <c r="E429" s="14"/>
    </row>
    <row r="430" spans="3:5" ht="15" customHeight="1" x14ac:dyDescent="0.25">
      <c r="C430" s="73"/>
      <c r="D430" s="14"/>
      <c r="E430" s="14"/>
    </row>
    <row r="431" spans="3:5" ht="15" customHeight="1" x14ac:dyDescent="0.25">
      <c r="C431" s="73"/>
      <c r="D431" s="14"/>
      <c r="E431" s="14"/>
    </row>
    <row r="432" spans="3:5" ht="15" customHeight="1" x14ac:dyDescent="0.25">
      <c r="C432" s="73"/>
      <c r="D432" s="14"/>
      <c r="E432" s="14"/>
    </row>
    <row r="433" spans="3:5" ht="15" customHeight="1" x14ac:dyDescent="0.25">
      <c r="C433" s="73"/>
      <c r="D433" s="14"/>
      <c r="E433" s="14"/>
    </row>
    <row r="434" spans="3:5" ht="15" customHeight="1" x14ac:dyDescent="0.25">
      <c r="C434" s="73"/>
      <c r="D434" s="14"/>
      <c r="E434" s="14"/>
    </row>
    <row r="435" spans="3:5" ht="15" customHeight="1" x14ac:dyDescent="0.25">
      <c r="C435" s="73"/>
      <c r="D435" s="14"/>
      <c r="E435" s="14"/>
    </row>
    <row r="436" spans="3:5" ht="15" customHeight="1" x14ac:dyDescent="0.25">
      <c r="C436" s="73"/>
      <c r="D436" s="14"/>
      <c r="E436" s="14"/>
    </row>
    <row r="437" spans="3:5" ht="15" customHeight="1" x14ac:dyDescent="0.25">
      <c r="C437" s="73"/>
      <c r="D437" s="14"/>
      <c r="E437" s="14"/>
    </row>
    <row r="438" spans="3:5" ht="15" customHeight="1" x14ac:dyDescent="0.25">
      <c r="C438" s="73"/>
      <c r="D438" s="14"/>
      <c r="E438" s="14"/>
    </row>
    <row r="439" spans="3:5" ht="15" customHeight="1" x14ac:dyDescent="0.25">
      <c r="C439" s="73"/>
      <c r="D439" s="14"/>
      <c r="E439" s="14"/>
    </row>
    <row r="440" spans="3:5" ht="15" customHeight="1" x14ac:dyDescent="0.25">
      <c r="C440" s="73"/>
      <c r="D440" s="14"/>
      <c r="E440" s="14"/>
    </row>
    <row r="441" spans="3:5" ht="15" customHeight="1" x14ac:dyDescent="0.25">
      <c r="C441" s="73"/>
      <c r="D441" s="14"/>
      <c r="E441" s="14"/>
    </row>
    <row r="442" spans="3:5" ht="15" customHeight="1" x14ac:dyDescent="0.25">
      <c r="C442" s="73"/>
      <c r="D442" s="14"/>
      <c r="E442" s="14"/>
    </row>
    <row r="443" spans="3:5" ht="15" customHeight="1" x14ac:dyDescent="0.25">
      <c r="C443" s="73"/>
      <c r="D443" s="14"/>
      <c r="E443" s="14"/>
    </row>
    <row r="444" spans="3:5" ht="15" customHeight="1" x14ac:dyDescent="0.25">
      <c r="C444" s="73"/>
      <c r="D444" s="14"/>
      <c r="E444" s="14"/>
    </row>
    <row r="445" spans="3:5" ht="15" customHeight="1" x14ac:dyDescent="0.25">
      <c r="C445" s="73"/>
      <c r="D445" s="14"/>
      <c r="E445" s="14"/>
    </row>
    <row r="446" spans="3:5" ht="15" customHeight="1" x14ac:dyDescent="0.25">
      <c r="C446" s="73"/>
      <c r="D446" s="14"/>
      <c r="E446" s="14"/>
    </row>
    <row r="447" spans="3:5" ht="15" customHeight="1" x14ac:dyDescent="0.25">
      <c r="C447" s="73"/>
      <c r="D447" s="14"/>
      <c r="E447" s="14"/>
    </row>
    <row r="448" spans="3:5" ht="15" customHeight="1" x14ac:dyDescent="0.25">
      <c r="C448" s="73"/>
      <c r="D448" s="14"/>
      <c r="E448" s="14"/>
    </row>
    <row r="449" spans="3:5" ht="15" customHeight="1" x14ac:dyDescent="0.25">
      <c r="C449" s="73"/>
      <c r="D449" s="14"/>
      <c r="E449" s="14"/>
    </row>
    <row r="450" spans="3:5" ht="15" customHeight="1" x14ac:dyDescent="0.25">
      <c r="C450" s="73"/>
      <c r="D450" s="14"/>
      <c r="E450" s="14"/>
    </row>
    <row r="451" spans="3:5" ht="15" customHeight="1" x14ac:dyDescent="0.25">
      <c r="C451" s="73"/>
      <c r="D451" s="14"/>
      <c r="E451" s="14"/>
    </row>
    <row r="452" spans="3:5" ht="15" customHeight="1" x14ac:dyDescent="0.25">
      <c r="C452" s="73"/>
      <c r="D452" s="14"/>
      <c r="E452" s="14"/>
    </row>
    <row r="453" spans="3:5" ht="15" customHeight="1" x14ac:dyDescent="0.25">
      <c r="C453" s="73"/>
      <c r="D453" s="14"/>
      <c r="E453" s="14"/>
    </row>
    <row r="454" spans="3:5" ht="15" customHeight="1" x14ac:dyDescent="0.25">
      <c r="C454" s="73"/>
      <c r="D454" s="14"/>
      <c r="E454" s="14"/>
    </row>
    <row r="455" spans="3:5" ht="15" customHeight="1" x14ac:dyDescent="0.25">
      <c r="C455" s="73"/>
      <c r="D455" s="14"/>
      <c r="E455" s="14"/>
    </row>
    <row r="456" spans="3:5" ht="15" customHeight="1" x14ac:dyDescent="0.25">
      <c r="C456" s="73"/>
      <c r="D456" s="14"/>
      <c r="E456" s="14"/>
    </row>
    <row r="457" spans="3:5" ht="15" customHeight="1" x14ac:dyDescent="0.25">
      <c r="C457" s="73"/>
      <c r="D457" s="14"/>
      <c r="E457" s="14"/>
    </row>
    <row r="458" spans="3:5" ht="15" customHeight="1" x14ac:dyDescent="0.25">
      <c r="C458" s="73"/>
      <c r="D458" s="14"/>
      <c r="E458" s="14"/>
    </row>
    <row r="459" spans="3:5" ht="15" customHeight="1" x14ac:dyDescent="0.25">
      <c r="C459" s="73"/>
      <c r="D459" s="14"/>
      <c r="E459" s="14"/>
    </row>
    <row r="460" spans="3:5" ht="15" customHeight="1" x14ac:dyDescent="0.25">
      <c r="C460" s="73"/>
      <c r="D460" s="14"/>
      <c r="E460" s="14"/>
    </row>
    <row r="461" spans="3:5" ht="15" customHeight="1" x14ac:dyDescent="0.25">
      <c r="C461" s="73"/>
      <c r="D461" s="14"/>
      <c r="E461" s="14"/>
    </row>
    <row r="462" spans="3:5" ht="15" customHeight="1" x14ac:dyDescent="0.25">
      <c r="C462" s="73"/>
      <c r="D462" s="14"/>
      <c r="E462" s="14"/>
    </row>
    <row r="463" spans="3:5" ht="15" customHeight="1" x14ac:dyDescent="0.25">
      <c r="C463" s="73"/>
      <c r="D463" s="14"/>
      <c r="E463" s="14"/>
    </row>
    <row r="464" spans="3:5" ht="15" customHeight="1" x14ac:dyDescent="0.25">
      <c r="C464" s="73"/>
      <c r="D464" s="14"/>
      <c r="E464" s="14"/>
    </row>
    <row r="465" spans="3:5" ht="15" customHeight="1" x14ac:dyDescent="0.25">
      <c r="C465" s="73"/>
      <c r="D465" s="14"/>
      <c r="E465" s="14"/>
    </row>
    <row r="466" spans="3:5" ht="15" customHeight="1" x14ac:dyDescent="0.25">
      <c r="C466" s="73"/>
      <c r="D466" s="14"/>
      <c r="E466" s="14"/>
    </row>
    <row r="467" spans="3:5" ht="15" customHeight="1" x14ac:dyDescent="0.25">
      <c r="C467" s="73"/>
      <c r="D467" s="14"/>
      <c r="E467" s="14"/>
    </row>
    <row r="468" spans="3:5" ht="15" customHeight="1" x14ac:dyDescent="0.25">
      <c r="C468" s="73"/>
      <c r="D468" s="14"/>
      <c r="E468" s="14"/>
    </row>
    <row r="469" spans="3:5" ht="15" customHeight="1" x14ac:dyDescent="0.25">
      <c r="C469" s="73"/>
      <c r="D469" s="14"/>
      <c r="E469" s="14"/>
    </row>
    <row r="470" spans="3:5" ht="15" customHeight="1" x14ac:dyDescent="0.25">
      <c r="C470" s="73"/>
      <c r="D470" s="14"/>
      <c r="E470" s="14"/>
    </row>
    <row r="471" spans="3:5" ht="15" customHeight="1" x14ac:dyDescent="0.25">
      <c r="C471" s="73"/>
      <c r="D471" s="14"/>
      <c r="E471" s="14"/>
    </row>
    <row r="472" spans="3:5" ht="15" customHeight="1" x14ac:dyDescent="0.25">
      <c r="C472" s="73"/>
      <c r="D472" s="14"/>
      <c r="E472" s="14"/>
    </row>
    <row r="473" spans="3:5" ht="15" customHeight="1" x14ac:dyDescent="0.25">
      <c r="C473" s="73"/>
      <c r="D473" s="14"/>
      <c r="E473" s="14"/>
    </row>
    <row r="474" spans="3:5" ht="15" customHeight="1" x14ac:dyDescent="0.25">
      <c r="C474" s="73"/>
      <c r="D474" s="14"/>
      <c r="E474" s="14"/>
    </row>
    <row r="475" spans="3:5" ht="15" customHeight="1" x14ac:dyDescent="0.25">
      <c r="C475" s="73"/>
      <c r="D475" s="14"/>
      <c r="E475" s="14"/>
    </row>
    <row r="476" spans="3:5" ht="15" customHeight="1" x14ac:dyDescent="0.25">
      <c r="C476" s="73"/>
      <c r="D476" s="14"/>
      <c r="E476" s="14"/>
    </row>
    <row r="477" spans="3:5" ht="15" customHeight="1" x14ac:dyDescent="0.25">
      <c r="C477" s="73"/>
      <c r="D477" s="14"/>
      <c r="E477" s="14"/>
    </row>
    <row r="478" spans="3:5" ht="15" customHeight="1" x14ac:dyDescent="0.25">
      <c r="C478" s="73"/>
      <c r="D478" s="14"/>
      <c r="E478" s="14"/>
    </row>
    <row r="479" spans="3:5" ht="15" customHeight="1" x14ac:dyDescent="0.25">
      <c r="C479" s="73"/>
      <c r="D479" s="14"/>
      <c r="E479" s="14"/>
    </row>
    <row r="480" spans="3:5" ht="15" customHeight="1" x14ac:dyDescent="0.25">
      <c r="C480" s="73"/>
      <c r="D480" s="14"/>
      <c r="E480" s="14"/>
    </row>
    <row r="481" spans="3:5" ht="15" customHeight="1" x14ac:dyDescent="0.25">
      <c r="C481" s="73"/>
      <c r="D481" s="14"/>
      <c r="E481" s="14"/>
    </row>
    <row r="482" spans="3:5" ht="15" customHeight="1" x14ac:dyDescent="0.25">
      <c r="C482" s="73"/>
      <c r="D482" s="14"/>
      <c r="E482" s="14"/>
    </row>
    <row r="483" spans="3:5" ht="15" customHeight="1" x14ac:dyDescent="0.25">
      <c r="C483" s="73"/>
      <c r="D483" s="14"/>
      <c r="E483" s="14"/>
    </row>
    <row r="484" spans="3:5" ht="15" customHeight="1" x14ac:dyDescent="0.25">
      <c r="C484" s="73"/>
      <c r="D484" s="14"/>
      <c r="E484" s="14"/>
    </row>
    <row r="485" spans="3:5" ht="15" customHeight="1" x14ac:dyDescent="0.25">
      <c r="C485" s="73"/>
      <c r="D485" s="14"/>
      <c r="E485" s="14"/>
    </row>
    <row r="486" spans="3:5" ht="15" customHeight="1" x14ac:dyDescent="0.25">
      <c r="C486" s="73"/>
      <c r="D486" s="14"/>
      <c r="E486" s="14"/>
    </row>
    <row r="487" spans="3:5" ht="15" customHeight="1" x14ac:dyDescent="0.25">
      <c r="C487" s="73"/>
      <c r="D487" s="14"/>
      <c r="E487" s="14"/>
    </row>
    <row r="488" spans="3:5" ht="15" customHeight="1" x14ac:dyDescent="0.25">
      <c r="C488" s="73"/>
      <c r="D488" s="14"/>
      <c r="E488" s="14"/>
    </row>
    <row r="489" spans="3:5" ht="15" customHeight="1" x14ac:dyDescent="0.25">
      <c r="C489" s="73"/>
      <c r="D489" s="14"/>
      <c r="E489" s="14"/>
    </row>
    <row r="490" spans="3:5" ht="15" customHeight="1" x14ac:dyDescent="0.25">
      <c r="C490" s="73"/>
      <c r="D490" s="14"/>
      <c r="E490" s="14"/>
    </row>
    <row r="491" spans="3:5" ht="15" customHeight="1" x14ac:dyDescent="0.25">
      <c r="C491" s="73"/>
      <c r="D491" s="14"/>
      <c r="E491" s="14"/>
    </row>
    <row r="492" spans="3:5" ht="15" customHeight="1" x14ac:dyDescent="0.25">
      <c r="C492" s="73"/>
      <c r="D492" s="14"/>
      <c r="E492" s="14"/>
    </row>
    <row r="493" spans="3:5" ht="15" customHeight="1" x14ac:dyDescent="0.25">
      <c r="C493" s="73"/>
      <c r="D493" s="14"/>
      <c r="E493" s="14"/>
    </row>
    <row r="494" spans="3:5" ht="15" customHeight="1" x14ac:dyDescent="0.25">
      <c r="C494" s="73"/>
      <c r="D494" s="14"/>
      <c r="E494" s="14"/>
    </row>
    <row r="495" spans="3:5" ht="15" customHeight="1" x14ac:dyDescent="0.25">
      <c r="C495" s="73"/>
      <c r="D495" s="14"/>
      <c r="E495" s="14"/>
    </row>
    <row r="496" spans="3:5" ht="15" customHeight="1" x14ac:dyDescent="0.25">
      <c r="C496" s="73"/>
      <c r="D496" s="14"/>
      <c r="E496" s="14"/>
    </row>
    <row r="497" spans="3:5" ht="15" customHeight="1" x14ac:dyDescent="0.25">
      <c r="C497" s="73"/>
      <c r="D497" s="14"/>
      <c r="E497" s="14"/>
    </row>
    <row r="498" spans="3:5" ht="15" customHeight="1" x14ac:dyDescent="0.25">
      <c r="C498" s="73"/>
      <c r="D498" s="14"/>
      <c r="E498" s="14"/>
    </row>
    <row r="499" spans="3:5" ht="15" customHeight="1" x14ac:dyDescent="0.25">
      <c r="C499" s="73"/>
      <c r="D499" s="14"/>
      <c r="E499" s="14"/>
    </row>
    <row r="500" spans="3:5" ht="15" customHeight="1" x14ac:dyDescent="0.25">
      <c r="C500" s="73"/>
      <c r="D500" s="14"/>
      <c r="E500" s="14"/>
    </row>
    <row r="501" spans="3:5" ht="15" customHeight="1" x14ac:dyDescent="0.25">
      <c r="C501" s="73"/>
      <c r="D501" s="14"/>
      <c r="E501" s="14"/>
    </row>
    <row r="502" spans="3:5" ht="15" customHeight="1" x14ac:dyDescent="0.25">
      <c r="C502" s="73"/>
      <c r="D502" s="14"/>
      <c r="E502" s="14"/>
    </row>
    <row r="503" spans="3:5" ht="15" customHeight="1" x14ac:dyDescent="0.25">
      <c r="C503" s="73"/>
      <c r="D503" s="14"/>
      <c r="E503" s="14"/>
    </row>
    <row r="504" spans="3:5" ht="15" customHeight="1" x14ac:dyDescent="0.25">
      <c r="C504" s="73"/>
      <c r="D504" s="14"/>
      <c r="E504" s="14"/>
    </row>
    <row r="505" spans="3:5" ht="15" customHeight="1" x14ac:dyDescent="0.25">
      <c r="C505" s="73"/>
      <c r="D505" s="14"/>
      <c r="E505" s="14"/>
    </row>
    <row r="506" spans="3:5" ht="15" customHeight="1" x14ac:dyDescent="0.25">
      <c r="C506" s="73"/>
      <c r="D506" s="14"/>
      <c r="E506" s="14"/>
    </row>
    <row r="507" spans="3:5" ht="15" customHeight="1" x14ac:dyDescent="0.25">
      <c r="C507" s="73"/>
      <c r="D507" s="14"/>
      <c r="E507" s="14"/>
    </row>
    <row r="508" spans="3:5" ht="15" customHeight="1" x14ac:dyDescent="0.25">
      <c r="C508" s="73"/>
      <c r="D508" s="14"/>
      <c r="E508" s="14"/>
    </row>
    <row r="509" spans="3:5" ht="15" customHeight="1" x14ac:dyDescent="0.25">
      <c r="C509" s="73"/>
      <c r="D509" s="14"/>
      <c r="E509" s="14"/>
    </row>
    <row r="510" spans="3:5" ht="15" customHeight="1" x14ac:dyDescent="0.25">
      <c r="C510" s="73"/>
      <c r="D510" s="14"/>
      <c r="E510" s="14"/>
    </row>
    <row r="511" spans="3:5" ht="15" customHeight="1" x14ac:dyDescent="0.25">
      <c r="C511" s="73"/>
      <c r="D511" s="14"/>
      <c r="E511" s="14"/>
    </row>
    <row r="512" spans="3:5" ht="15" customHeight="1" x14ac:dyDescent="0.25">
      <c r="C512" s="73"/>
      <c r="D512" s="14"/>
      <c r="E512" s="14"/>
    </row>
    <row r="513" spans="3:5" ht="15" customHeight="1" x14ac:dyDescent="0.25">
      <c r="C513" s="73"/>
      <c r="D513" s="14"/>
      <c r="E513" s="14"/>
    </row>
    <row r="514" spans="3:5" ht="15" customHeight="1" x14ac:dyDescent="0.25">
      <c r="C514" s="73"/>
      <c r="D514" s="14"/>
      <c r="E514" s="14"/>
    </row>
    <row r="515" spans="3:5" ht="15" customHeight="1" x14ac:dyDescent="0.25">
      <c r="C515" s="73"/>
      <c r="D515" s="14"/>
      <c r="E515" s="14"/>
    </row>
    <row r="516" spans="3:5" ht="15" customHeight="1" x14ac:dyDescent="0.25">
      <c r="C516" s="73"/>
      <c r="D516" s="14"/>
      <c r="E516" s="14"/>
    </row>
    <row r="517" spans="3:5" ht="15" customHeight="1" x14ac:dyDescent="0.25">
      <c r="C517" s="73"/>
      <c r="D517" s="14"/>
      <c r="E517" s="14"/>
    </row>
    <row r="518" spans="3:5" ht="15" customHeight="1" x14ac:dyDescent="0.25">
      <c r="C518" s="73"/>
      <c r="D518" s="14"/>
      <c r="E518" s="14"/>
    </row>
    <row r="519" spans="3:5" ht="15" customHeight="1" x14ac:dyDescent="0.25">
      <c r="C519" s="73"/>
      <c r="D519" s="14"/>
      <c r="E519" s="14"/>
    </row>
    <row r="520" spans="3:5" ht="15" customHeight="1" x14ac:dyDescent="0.25">
      <c r="C520" s="73"/>
      <c r="D520" s="14"/>
      <c r="E520" s="14"/>
    </row>
    <row r="521" spans="3:5" ht="15" customHeight="1" x14ac:dyDescent="0.25">
      <c r="C521" s="73"/>
      <c r="D521" s="14"/>
      <c r="E521" s="14"/>
    </row>
    <row r="522" spans="3:5" ht="15" customHeight="1" x14ac:dyDescent="0.25">
      <c r="C522" s="73"/>
      <c r="D522" s="14"/>
      <c r="E522" s="14"/>
    </row>
    <row r="523" spans="3:5" ht="15" customHeight="1" x14ac:dyDescent="0.25">
      <c r="C523" s="73"/>
      <c r="D523" s="14"/>
      <c r="E523" s="14"/>
    </row>
    <row r="524" spans="3:5" ht="15" customHeight="1" x14ac:dyDescent="0.25">
      <c r="C524" s="73"/>
      <c r="D524" s="14"/>
      <c r="E524" s="14"/>
    </row>
    <row r="525" spans="3:5" ht="15" customHeight="1" x14ac:dyDescent="0.25">
      <c r="C525" s="73"/>
      <c r="D525" s="14"/>
      <c r="E525" s="14"/>
    </row>
    <row r="526" spans="3:5" ht="15" customHeight="1" x14ac:dyDescent="0.25">
      <c r="C526" s="73"/>
      <c r="D526" s="14"/>
      <c r="E526" s="14"/>
    </row>
    <row r="527" spans="3:5" ht="15" customHeight="1" x14ac:dyDescent="0.25">
      <c r="C527" s="73"/>
      <c r="D527" s="14"/>
      <c r="E527" s="14"/>
    </row>
    <row r="528" spans="3:5" ht="15" customHeight="1" x14ac:dyDescent="0.25">
      <c r="C528" s="73"/>
      <c r="D528" s="14"/>
      <c r="E528" s="14"/>
    </row>
    <row r="529" spans="3:5" ht="15" customHeight="1" x14ac:dyDescent="0.25">
      <c r="C529" s="73"/>
      <c r="D529" s="14"/>
      <c r="E529" s="14"/>
    </row>
    <row r="530" spans="3:5" ht="15" customHeight="1" x14ac:dyDescent="0.25">
      <c r="C530" s="73"/>
      <c r="D530" s="14"/>
      <c r="E530" s="14"/>
    </row>
    <row r="531" spans="3:5" ht="15" customHeight="1" x14ac:dyDescent="0.25">
      <c r="C531" s="73"/>
      <c r="D531" s="14"/>
      <c r="E531" s="14"/>
    </row>
    <row r="532" spans="3:5" ht="15" customHeight="1" x14ac:dyDescent="0.25">
      <c r="C532" s="73"/>
      <c r="D532" s="14"/>
      <c r="E532" s="14"/>
    </row>
    <row r="533" spans="3:5" ht="15" customHeight="1" x14ac:dyDescent="0.25">
      <c r="C533" s="73"/>
      <c r="D533" s="14"/>
      <c r="E533" s="14"/>
    </row>
    <row r="534" spans="3:5" ht="15" customHeight="1" x14ac:dyDescent="0.25">
      <c r="C534" s="73"/>
      <c r="D534" s="14"/>
      <c r="E534" s="14"/>
    </row>
    <row r="535" spans="3:5" ht="15" customHeight="1" x14ac:dyDescent="0.25">
      <c r="C535" s="73"/>
      <c r="D535" s="14"/>
      <c r="E535" s="14"/>
    </row>
    <row r="536" spans="3:5" ht="15" customHeight="1" x14ac:dyDescent="0.25">
      <c r="C536" s="73"/>
      <c r="D536" s="14"/>
      <c r="E536" s="14"/>
    </row>
    <row r="537" spans="3:5" ht="15" customHeight="1" x14ac:dyDescent="0.25">
      <c r="C537" s="73"/>
      <c r="D537" s="14"/>
      <c r="E537" s="14"/>
    </row>
    <row r="538" spans="3:5" ht="15" customHeight="1" x14ac:dyDescent="0.25">
      <c r="C538" s="73"/>
      <c r="D538" s="14"/>
      <c r="E538" s="14"/>
    </row>
    <row r="539" spans="3:5" ht="15" customHeight="1" x14ac:dyDescent="0.25">
      <c r="C539" s="73"/>
      <c r="D539" s="14"/>
      <c r="E539" s="14"/>
    </row>
    <row r="540" spans="3:5" ht="15" customHeight="1" x14ac:dyDescent="0.25">
      <c r="C540" s="73"/>
      <c r="D540" s="14"/>
      <c r="E540" s="14"/>
    </row>
    <row r="541" spans="3:5" ht="15" customHeight="1" x14ac:dyDescent="0.25">
      <c r="C541" s="73"/>
      <c r="D541" s="14"/>
      <c r="E541" s="14"/>
    </row>
    <row r="542" spans="3:5" ht="15" customHeight="1" x14ac:dyDescent="0.25">
      <c r="C542" s="73"/>
      <c r="D542" s="14"/>
      <c r="E542" s="14"/>
    </row>
    <row r="543" spans="3:5" ht="15" customHeight="1" x14ac:dyDescent="0.25">
      <c r="C543" s="73"/>
      <c r="D543" s="14"/>
      <c r="E543" s="14"/>
    </row>
    <row r="544" spans="3:5" ht="15" customHeight="1" x14ac:dyDescent="0.25">
      <c r="C544" s="73"/>
      <c r="D544" s="14"/>
      <c r="E544" s="14"/>
    </row>
    <row r="545" spans="3:5" ht="15" customHeight="1" x14ac:dyDescent="0.25">
      <c r="C545" s="73"/>
      <c r="D545" s="14"/>
      <c r="E545" s="14"/>
    </row>
    <row r="546" spans="3:5" ht="15" customHeight="1" x14ac:dyDescent="0.25">
      <c r="C546" s="73"/>
      <c r="D546" s="14"/>
      <c r="E546" s="14"/>
    </row>
    <row r="547" spans="3:5" ht="15" customHeight="1" x14ac:dyDescent="0.25">
      <c r="C547" s="73"/>
      <c r="D547" s="14"/>
      <c r="E547" s="14"/>
    </row>
    <row r="548" spans="3:5" ht="15" customHeight="1" x14ac:dyDescent="0.25">
      <c r="C548" s="73"/>
      <c r="D548" s="14"/>
      <c r="E548" s="14"/>
    </row>
    <row r="549" spans="3:5" ht="15" customHeight="1" x14ac:dyDescent="0.25">
      <c r="C549" s="73"/>
      <c r="D549" s="14"/>
      <c r="E549" s="14"/>
    </row>
    <row r="550" spans="3:5" ht="15" customHeight="1" x14ac:dyDescent="0.25">
      <c r="C550" s="73"/>
      <c r="D550" s="14"/>
      <c r="E550" s="14"/>
    </row>
    <row r="551" spans="3:5" ht="15" customHeight="1" x14ac:dyDescent="0.25">
      <c r="C551" s="73"/>
      <c r="D551" s="14"/>
      <c r="E551" s="14"/>
    </row>
    <row r="552" spans="3:5" ht="15" customHeight="1" x14ac:dyDescent="0.25">
      <c r="C552" s="73"/>
      <c r="D552" s="14"/>
      <c r="E552" s="14"/>
    </row>
    <row r="553" spans="3:5" ht="15" customHeight="1" x14ac:dyDescent="0.25">
      <c r="C553" s="73"/>
      <c r="D553" s="14"/>
      <c r="E553" s="14"/>
    </row>
    <row r="554" spans="3:5" ht="15" customHeight="1" x14ac:dyDescent="0.25">
      <c r="C554" s="73"/>
      <c r="D554" s="14"/>
      <c r="E554" s="14"/>
    </row>
    <row r="555" spans="3:5" ht="15" customHeight="1" x14ac:dyDescent="0.25">
      <c r="C555" s="73"/>
      <c r="D555" s="14"/>
      <c r="E555" s="14"/>
    </row>
    <row r="556" spans="3:5" ht="15" customHeight="1" x14ac:dyDescent="0.25">
      <c r="C556" s="73"/>
      <c r="D556" s="14"/>
      <c r="E556" s="14"/>
    </row>
    <row r="557" spans="3:5" ht="15" customHeight="1" x14ac:dyDescent="0.25">
      <c r="C557" s="73"/>
      <c r="D557" s="14"/>
      <c r="E557" s="14"/>
    </row>
    <row r="558" spans="3:5" ht="15" customHeight="1" x14ac:dyDescent="0.25">
      <c r="C558" s="73"/>
      <c r="D558" s="14"/>
      <c r="E558" s="14"/>
    </row>
    <row r="559" spans="3:5" ht="15" customHeight="1" x14ac:dyDescent="0.25">
      <c r="C559" s="73"/>
      <c r="D559" s="14"/>
      <c r="E559" s="14"/>
    </row>
    <row r="560" spans="3:5" ht="15" customHeight="1" x14ac:dyDescent="0.25">
      <c r="C560" s="73"/>
      <c r="D560" s="14"/>
      <c r="E560" s="14"/>
    </row>
    <row r="561" spans="3:5" ht="15" customHeight="1" x14ac:dyDescent="0.25">
      <c r="C561" s="73"/>
      <c r="D561" s="14"/>
      <c r="E561" s="14"/>
    </row>
    <row r="562" spans="3:5" ht="15" customHeight="1" x14ac:dyDescent="0.25">
      <c r="C562" s="73"/>
      <c r="D562" s="14"/>
      <c r="E562" s="14"/>
    </row>
    <row r="563" spans="3:5" ht="15" customHeight="1" x14ac:dyDescent="0.25">
      <c r="C563" s="73"/>
      <c r="D563" s="14"/>
      <c r="E563" s="14"/>
    </row>
    <row r="564" spans="3:5" ht="15" customHeight="1" x14ac:dyDescent="0.25">
      <c r="C564" s="73"/>
      <c r="D564" s="14"/>
      <c r="E564" s="14"/>
    </row>
    <row r="565" spans="3:5" ht="15" customHeight="1" x14ac:dyDescent="0.25">
      <c r="C565" s="73"/>
      <c r="D565" s="14"/>
      <c r="E565" s="14"/>
    </row>
    <row r="566" spans="3:5" ht="15" customHeight="1" x14ac:dyDescent="0.25">
      <c r="C566" s="73"/>
      <c r="D566" s="14"/>
      <c r="E566" s="14"/>
    </row>
    <row r="567" spans="3:5" ht="15" customHeight="1" x14ac:dyDescent="0.25">
      <c r="C567" s="73"/>
      <c r="D567" s="14"/>
      <c r="E567" s="14"/>
    </row>
    <row r="568" spans="3:5" ht="15" customHeight="1" x14ac:dyDescent="0.25">
      <c r="C568" s="73"/>
      <c r="D568" s="14"/>
      <c r="E568" s="14"/>
    </row>
    <row r="569" spans="3:5" ht="15" customHeight="1" x14ac:dyDescent="0.25">
      <c r="C569" s="73"/>
      <c r="D569" s="14"/>
      <c r="E569" s="14"/>
    </row>
    <row r="570" spans="3:5" ht="15" customHeight="1" x14ac:dyDescent="0.25">
      <c r="C570" s="73"/>
      <c r="D570" s="14"/>
      <c r="E570" s="14"/>
    </row>
    <row r="571" spans="3:5" ht="15" customHeight="1" x14ac:dyDescent="0.25">
      <c r="C571" s="73"/>
      <c r="D571" s="14"/>
      <c r="E571" s="14"/>
    </row>
    <row r="572" spans="3:5" ht="15" customHeight="1" x14ac:dyDescent="0.25">
      <c r="C572" s="73"/>
      <c r="D572" s="14"/>
      <c r="E572" s="14"/>
    </row>
    <row r="573" spans="3:5" ht="15" customHeight="1" x14ac:dyDescent="0.25">
      <c r="C573" s="73"/>
      <c r="D573" s="14"/>
      <c r="E573" s="14"/>
    </row>
    <row r="574" spans="3:5" ht="15" customHeight="1" x14ac:dyDescent="0.25">
      <c r="C574" s="73"/>
      <c r="D574" s="14"/>
      <c r="E574" s="14"/>
    </row>
    <row r="575" spans="3:5" ht="15" customHeight="1" x14ac:dyDescent="0.25">
      <c r="C575" s="73"/>
      <c r="D575" s="14"/>
      <c r="E575" s="14"/>
    </row>
    <row r="576" spans="3:5" ht="15" customHeight="1" x14ac:dyDescent="0.25">
      <c r="C576" s="73"/>
      <c r="D576" s="14"/>
      <c r="E576" s="14"/>
    </row>
    <row r="577" spans="3:5" ht="15" customHeight="1" x14ac:dyDescent="0.25">
      <c r="C577" s="73"/>
      <c r="D577" s="14"/>
      <c r="E577" s="14"/>
    </row>
    <row r="578" spans="3:5" ht="15" customHeight="1" x14ac:dyDescent="0.25">
      <c r="C578" s="73"/>
      <c r="D578" s="14"/>
      <c r="E578" s="14"/>
    </row>
    <row r="579" spans="3:5" ht="15" customHeight="1" x14ac:dyDescent="0.25">
      <c r="C579" s="73"/>
      <c r="D579" s="14"/>
      <c r="E579" s="14"/>
    </row>
    <row r="580" spans="3:5" ht="15" customHeight="1" x14ac:dyDescent="0.25">
      <c r="C580" s="73"/>
      <c r="D580" s="14"/>
      <c r="E580" s="14"/>
    </row>
    <row r="581" spans="3:5" ht="15" customHeight="1" x14ac:dyDescent="0.25">
      <c r="C581" s="73"/>
      <c r="D581" s="14"/>
      <c r="E581" s="14"/>
    </row>
    <row r="582" spans="3:5" ht="15" customHeight="1" x14ac:dyDescent="0.25">
      <c r="C582" s="73"/>
      <c r="D582" s="14"/>
      <c r="E582" s="14"/>
    </row>
    <row r="583" spans="3:5" ht="15" customHeight="1" x14ac:dyDescent="0.25">
      <c r="C583" s="73"/>
      <c r="D583" s="14"/>
      <c r="E583" s="14"/>
    </row>
    <row r="584" spans="3:5" ht="15" customHeight="1" x14ac:dyDescent="0.25">
      <c r="C584" s="73"/>
      <c r="D584" s="14"/>
      <c r="E584" s="14"/>
    </row>
    <row r="585" spans="3:5" ht="15" customHeight="1" x14ac:dyDescent="0.25">
      <c r="C585" s="73"/>
      <c r="D585" s="14"/>
      <c r="E585" s="14"/>
    </row>
    <row r="586" spans="3:5" ht="15" customHeight="1" x14ac:dyDescent="0.25">
      <c r="C586" s="73"/>
      <c r="D586" s="14"/>
      <c r="E586" s="14"/>
    </row>
    <row r="587" spans="3:5" ht="15" customHeight="1" x14ac:dyDescent="0.25">
      <c r="C587" s="73"/>
      <c r="D587" s="14"/>
      <c r="E587" s="14"/>
    </row>
    <row r="588" spans="3:5" ht="15" customHeight="1" x14ac:dyDescent="0.25">
      <c r="C588" s="73"/>
      <c r="D588" s="14"/>
      <c r="E588" s="14"/>
    </row>
    <row r="589" spans="3:5" ht="15" customHeight="1" x14ac:dyDescent="0.25">
      <c r="C589" s="73"/>
      <c r="D589" s="14"/>
      <c r="E589" s="14"/>
    </row>
    <row r="590" spans="3:5" ht="15" customHeight="1" x14ac:dyDescent="0.25">
      <c r="C590" s="73"/>
      <c r="D590" s="14"/>
      <c r="E590" s="14"/>
    </row>
    <row r="591" spans="3:5" ht="15" customHeight="1" x14ac:dyDescent="0.25">
      <c r="C591" s="73"/>
      <c r="D591" s="14"/>
      <c r="E591" s="14"/>
    </row>
    <row r="592" spans="3:5" ht="15" customHeight="1" x14ac:dyDescent="0.25">
      <c r="C592" s="73"/>
      <c r="D592" s="14"/>
      <c r="E592" s="14"/>
    </row>
    <row r="593" spans="3:5" ht="15" customHeight="1" x14ac:dyDescent="0.25">
      <c r="C593" s="73"/>
      <c r="D593" s="14"/>
      <c r="E593" s="14"/>
    </row>
    <row r="594" spans="3:5" ht="15" customHeight="1" x14ac:dyDescent="0.25">
      <c r="C594" s="73"/>
      <c r="D594" s="14"/>
      <c r="E594" s="14"/>
    </row>
    <row r="595" spans="3:5" ht="15" customHeight="1" x14ac:dyDescent="0.25">
      <c r="C595" s="73"/>
      <c r="D595" s="14"/>
      <c r="E595" s="14"/>
    </row>
    <row r="596" spans="3:5" ht="15" customHeight="1" x14ac:dyDescent="0.25">
      <c r="C596" s="73"/>
      <c r="D596" s="14"/>
      <c r="E596" s="14"/>
    </row>
    <row r="597" spans="3:5" ht="15" customHeight="1" x14ac:dyDescent="0.25">
      <c r="C597" s="73"/>
      <c r="D597" s="14"/>
      <c r="E597" s="14"/>
    </row>
    <row r="598" spans="3:5" ht="15" customHeight="1" x14ac:dyDescent="0.25">
      <c r="C598" s="73"/>
      <c r="D598" s="14"/>
      <c r="E598" s="14"/>
    </row>
    <row r="599" spans="3:5" ht="15" customHeight="1" x14ac:dyDescent="0.25">
      <c r="C599" s="73"/>
      <c r="D599" s="14"/>
      <c r="E599" s="14"/>
    </row>
    <row r="600" spans="3:5" ht="15" customHeight="1" x14ac:dyDescent="0.25">
      <c r="C600" s="73"/>
      <c r="D600" s="14"/>
      <c r="E600" s="14"/>
    </row>
    <row r="601" spans="3:5" ht="15" customHeight="1" x14ac:dyDescent="0.25">
      <c r="C601" s="73"/>
      <c r="D601" s="14"/>
      <c r="E601" s="14"/>
    </row>
    <row r="602" spans="3:5" ht="15" customHeight="1" x14ac:dyDescent="0.25">
      <c r="C602" s="73"/>
      <c r="D602" s="14"/>
      <c r="E602" s="14"/>
    </row>
    <row r="603" spans="3:5" ht="15" customHeight="1" x14ac:dyDescent="0.25">
      <c r="C603" s="73"/>
      <c r="D603" s="14"/>
      <c r="E603" s="14"/>
    </row>
    <row r="604" spans="3:5" ht="15" customHeight="1" x14ac:dyDescent="0.25">
      <c r="C604" s="73"/>
      <c r="D604" s="14"/>
      <c r="E604" s="14"/>
    </row>
    <row r="605" spans="3:5" ht="15" customHeight="1" x14ac:dyDescent="0.25">
      <c r="C605" s="73"/>
      <c r="D605" s="14"/>
      <c r="E605" s="14"/>
    </row>
    <row r="606" spans="3:5" ht="15" customHeight="1" x14ac:dyDescent="0.25">
      <c r="C606" s="73"/>
      <c r="D606" s="14"/>
      <c r="E606" s="14"/>
    </row>
    <row r="607" spans="3:5" ht="15" customHeight="1" x14ac:dyDescent="0.25">
      <c r="C607" s="73"/>
      <c r="D607" s="14"/>
      <c r="E607" s="14"/>
    </row>
    <row r="608" spans="3:5" ht="15" customHeight="1" x14ac:dyDescent="0.25">
      <c r="C608" s="73"/>
      <c r="D608" s="14"/>
      <c r="E608" s="14"/>
    </row>
    <row r="609" spans="3:5" ht="15" customHeight="1" x14ac:dyDescent="0.25">
      <c r="C609" s="73"/>
      <c r="D609" s="14"/>
      <c r="E609" s="14"/>
    </row>
    <row r="610" spans="3:5" ht="15" customHeight="1" x14ac:dyDescent="0.25">
      <c r="C610" s="73"/>
      <c r="D610" s="14"/>
      <c r="E610" s="14"/>
    </row>
    <row r="611" spans="3:5" ht="15" customHeight="1" x14ac:dyDescent="0.25">
      <c r="C611" s="73"/>
      <c r="D611" s="14"/>
      <c r="E611" s="14"/>
    </row>
    <row r="612" spans="3:5" ht="15" customHeight="1" x14ac:dyDescent="0.25">
      <c r="C612" s="73"/>
      <c r="D612" s="14"/>
      <c r="E612" s="14"/>
    </row>
    <row r="613" spans="3:5" ht="15" customHeight="1" x14ac:dyDescent="0.25">
      <c r="C613" s="73"/>
      <c r="D613" s="14"/>
      <c r="E613" s="14"/>
    </row>
    <row r="614" spans="3:5" ht="15" customHeight="1" x14ac:dyDescent="0.25">
      <c r="C614" s="73"/>
      <c r="D614" s="14"/>
      <c r="E614" s="14"/>
    </row>
    <row r="615" spans="3:5" ht="15" customHeight="1" x14ac:dyDescent="0.25">
      <c r="C615" s="73"/>
      <c r="D615" s="14"/>
      <c r="E615" s="14"/>
    </row>
    <row r="616" spans="3:5" ht="15" customHeight="1" x14ac:dyDescent="0.25">
      <c r="C616" s="73"/>
      <c r="D616" s="14"/>
      <c r="E616" s="14"/>
    </row>
    <row r="617" spans="3:5" ht="15" customHeight="1" x14ac:dyDescent="0.25">
      <c r="C617" s="73"/>
      <c r="D617" s="14"/>
      <c r="E617" s="14"/>
    </row>
    <row r="618" spans="3:5" ht="15" customHeight="1" x14ac:dyDescent="0.25">
      <c r="C618" s="73"/>
      <c r="D618" s="14"/>
      <c r="E618" s="14"/>
    </row>
    <row r="619" spans="3:5" ht="15" customHeight="1" x14ac:dyDescent="0.25">
      <c r="C619" s="73"/>
      <c r="D619" s="14"/>
      <c r="E619" s="14"/>
    </row>
    <row r="620" spans="3:5" ht="15" customHeight="1" x14ac:dyDescent="0.25">
      <c r="C620" s="73"/>
      <c r="D620" s="14"/>
      <c r="E620" s="14"/>
    </row>
    <row r="621" spans="3:5" ht="15" customHeight="1" x14ac:dyDescent="0.25">
      <c r="C621" s="73"/>
      <c r="D621" s="14"/>
      <c r="E621" s="14"/>
    </row>
    <row r="622" spans="3:5" ht="15" customHeight="1" x14ac:dyDescent="0.25">
      <c r="C622" s="73"/>
      <c r="D622" s="14"/>
      <c r="E622" s="14"/>
    </row>
    <row r="623" spans="3:5" ht="15" customHeight="1" x14ac:dyDescent="0.25">
      <c r="C623" s="73"/>
      <c r="D623" s="14"/>
      <c r="E623" s="14"/>
    </row>
    <row r="624" spans="3:5" ht="15" customHeight="1" x14ac:dyDescent="0.25">
      <c r="C624" s="73"/>
      <c r="D624" s="14"/>
      <c r="E624" s="14"/>
    </row>
    <row r="625" spans="3:5" ht="15" customHeight="1" x14ac:dyDescent="0.25">
      <c r="C625" s="73"/>
      <c r="D625" s="14"/>
      <c r="E625" s="14"/>
    </row>
    <row r="626" spans="3:5" ht="15" customHeight="1" x14ac:dyDescent="0.25">
      <c r="C626" s="73"/>
      <c r="D626" s="14"/>
      <c r="E626" s="14"/>
    </row>
    <row r="627" spans="3:5" ht="15" customHeight="1" x14ac:dyDescent="0.25">
      <c r="C627" s="73"/>
      <c r="D627" s="14"/>
      <c r="E627" s="14"/>
    </row>
    <row r="628" spans="3:5" ht="15" customHeight="1" x14ac:dyDescent="0.25">
      <c r="C628" s="73"/>
      <c r="D628" s="14"/>
      <c r="E628" s="14"/>
    </row>
    <row r="629" spans="3:5" ht="15" customHeight="1" x14ac:dyDescent="0.25">
      <c r="C629" s="73"/>
      <c r="D629" s="14"/>
      <c r="E629" s="14"/>
    </row>
    <row r="630" spans="3:5" ht="15" customHeight="1" x14ac:dyDescent="0.25">
      <c r="C630" s="73"/>
      <c r="D630" s="14"/>
      <c r="E630" s="14"/>
    </row>
    <row r="631" spans="3:5" ht="15" customHeight="1" x14ac:dyDescent="0.25">
      <c r="C631" s="73"/>
      <c r="D631" s="14"/>
      <c r="E631" s="14"/>
    </row>
    <row r="632" spans="3:5" ht="15" customHeight="1" x14ac:dyDescent="0.25">
      <c r="C632" s="73"/>
      <c r="D632" s="14"/>
      <c r="E632" s="14"/>
    </row>
    <row r="633" spans="3:5" ht="15" customHeight="1" x14ac:dyDescent="0.25">
      <c r="C633" s="73"/>
      <c r="D633" s="14"/>
      <c r="E633" s="14"/>
    </row>
    <row r="634" spans="3:5" ht="15" customHeight="1" x14ac:dyDescent="0.25">
      <c r="C634" s="73"/>
      <c r="D634" s="14"/>
      <c r="E634" s="14"/>
    </row>
    <row r="635" spans="3:5" ht="15" customHeight="1" x14ac:dyDescent="0.25">
      <c r="C635" s="73"/>
      <c r="D635" s="14"/>
      <c r="E635" s="14"/>
    </row>
    <row r="636" spans="3:5" ht="15" customHeight="1" x14ac:dyDescent="0.25">
      <c r="C636" s="73"/>
      <c r="D636" s="14"/>
      <c r="E636" s="14"/>
    </row>
    <row r="637" spans="3:5" ht="15" customHeight="1" x14ac:dyDescent="0.25">
      <c r="C637" s="73"/>
      <c r="D637" s="14"/>
      <c r="E637" s="14"/>
    </row>
    <row r="638" spans="3:5" ht="15" customHeight="1" x14ac:dyDescent="0.25">
      <c r="C638" s="73"/>
      <c r="D638" s="14"/>
      <c r="E638" s="14"/>
    </row>
    <row r="639" spans="3:5" ht="15" customHeight="1" x14ac:dyDescent="0.25">
      <c r="C639" s="73"/>
      <c r="D639" s="14"/>
      <c r="E639" s="14"/>
    </row>
    <row r="640" spans="3:5" ht="15" customHeight="1" x14ac:dyDescent="0.25">
      <c r="C640" s="73"/>
      <c r="D640" s="14"/>
      <c r="E640" s="14"/>
    </row>
    <row r="641" spans="3:5" ht="15" customHeight="1" x14ac:dyDescent="0.25">
      <c r="C641" s="73"/>
      <c r="D641" s="14"/>
      <c r="E641" s="14"/>
    </row>
    <row r="642" spans="3:5" ht="15" customHeight="1" x14ac:dyDescent="0.25">
      <c r="C642" s="73"/>
      <c r="D642" s="14"/>
      <c r="E642" s="14"/>
    </row>
    <row r="643" spans="3:5" ht="15" customHeight="1" x14ac:dyDescent="0.25">
      <c r="C643" s="73"/>
      <c r="D643" s="14"/>
      <c r="E643" s="14"/>
    </row>
    <row r="644" spans="3:5" ht="15" customHeight="1" x14ac:dyDescent="0.25">
      <c r="C644" s="73"/>
      <c r="D644" s="14"/>
      <c r="E644" s="14"/>
    </row>
    <row r="645" spans="3:5" ht="15" customHeight="1" x14ac:dyDescent="0.25">
      <c r="C645" s="73"/>
      <c r="D645" s="14"/>
      <c r="E645" s="14"/>
    </row>
    <row r="646" spans="3:5" ht="15" customHeight="1" x14ac:dyDescent="0.25">
      <c r="C646" s="73"/>
      <c r="D646" s="14"/>
      <c r="E646" s="14"/>
    </row>
    <row r="647" spans="3:5" ht="15" customHeight="1" x14ac:dyDescent="0.25">
      <c r="C647" s="73"/>
      <c r="D647" s="14"/>
      <c r="E647" s="14"/>
    </row>
    <row r="648" spans="3:5" ht="15" customHeight="1" x14ac:dyDescent="0.25">
      <c r="C648" s="73"/>
      <c r="D648" s="14"/>
      <c r="E648" s="14"/>
    </row>
    <row r="649" spans="3:5" ht="15" customHeight="1" x14ac:dyDescent="0.25">
      <c r="C649" s="73"/>
      <c r="D649" s="14"/>
      <c r="E649" s="14"/>
    </row>
    <row r="650" spans="3:5" ht="15" customHeight="1" x14ac:dyDescent="0.25">
      <c r="C650" s="73"/>
      <c r="D650" s="14"/>
      <c r="E650" s="14"/>
    </row>
    <row r="651" spans="3:5" ht="15" customHeight="1" x14ac:dyDescent="0.25">
      <c r="C651" s="73"/>
      <c r="D651" s="14"/>
      <c r="E651" s="14"/>
    </row>
    <row r="652" spans="3:5" ht="15" customHeight="1" x14ac:dyDescent="0.25">
      <c r="C652" s="73"/>
      <c r="D652" s="14"/>
      <c r="E652" s="14"/>
    </row>
    <row r="653" spans="3:5" ht="15" customHeight="1" x14ac:dyDescent="0.25">
      <c r="C653" s="73"/>
      <c r="D653" s="14"/>
      <c r="E653" s="14"/>
    </row>
    <row r="654" spans="3:5" ht="15" customHeight="1" x14ac:dyDescent="0.25">
      <c r="C654" s="73"/>
      <c r="D654" s="14"/>
      <c r="E654" s="14"/>
    </row>
    <row r="655" spans="3:5" ht="15" customHeight="1" x14ac:dyDescent="0.25">
      <c r="C655" s="73"/>
      <c r="D655" s="14"/>
      <c r="E655" s="14"/>
    </row>
    <row r="656" spans="3:5" ht="15" customHeight="1" x14ac:dyDescent="0.25">
      <c r="C656" s="73"/>
      <c r="D656" s="14"/>
      <c r="E656" s="14"/>
    </row>
    <row r="657" spans="3:5" ht="15" customHeight="1" x14ac:dyDescent="0.25">
      <c r="C657" s="73"/>
      <c r="D657" s="14"/>
      <c r="E657" s="14"/>
    </row>
    <row r="658" spans="3:5" ht="15" customHeight="1" x14ac:dyDescent="0.25">
      <c r="C658" s="73"/>
      <c r="D658" s="14"/>
      <c r="E658" s="14"/>
    </row>
    <row r="659" spans="3:5" ht="15" customHeight="1" x14ac:dyDescent="0.25">
      <c r="C659" s="73"/>
      <c r="D659" s="14"/>
      <c r="E659" s="14"/>
    </row>
    <row r="660" spans="3:5" ht="15" customHeight="1" x14ac:dyDescent="0.25">
      <c r="C660" s="73"/>
      <c r="D660" s="14"/>
      <c r="E660" s="14"/>
    </row>
    <row r="661" spans="3:5" ht="15" customHeight="1" x14ac:dyDescent="0.25">
      <c r="C661" s="73"/>
      <c r="D661" s="14"/>
      <c r="E661" s="14"/>
    </row>
    <row r="662" spans="3:5" ht="15" customHeight="1" x14ac:dyDescent="0.25">
      <c r="C662" s="73"/>
      <c r="D662" s="14"/>
      <c r="E662" s="14"/>
    </row>
    <row r="663" spans="3:5" ht="15" customHeight="1" x14ac:dyDescent="0.25">
      <c r="C663" s="73"/>
      <c r="D663" s="14"/>
      <c r="E663" s="14"/>
    </row>
    <row r="664" spans="3:5" ht="15" customHeight="1" x14ac:dyDescent="0.25">
      <c r="C664" s="73"/>
      <c r="D664" s="14"/>
      <c r="E664" s="14"/>
    </row>
    <row r="665" spans="3:5" ht="15" customHeight="1" x14ac:dyDescent="0.25">
      <c r="C665" s="73"/>
      <c r="D665" s="14"/>
      <c r="E665" s="14"/>
    </row>
    <row r="666" spans="3:5" ht="15" customHeight="1" x14ac:dyDescent="0.25">
      <c r="C666" s="73"/>
      <c r="D666" s="14"/>
      <c r="E666" s="14"/>
    </row>
    <row r="667" spans="3:5" ht="15" customHeight="1" x14ac:dyDescent="0.25">
      <c r="C667" s="73"/>
      <c r="D667" s="14"/>
      <c r="E667" s="14"/>
    </row>
    <row r="668" spans="3:5" ht="15" customHeight="1" x14ac:dyDescent="0.25">
      <c r="C668" s="73"/>
      <c r="D668" s="14"/>
      <c r="E668" s="14"/>
    </row>
    <row r="669" spans="3:5" ht="15" customHeight="1" x14ac:dyDescent="0.25">
      <c r="C669" s="73"/>
      <c r="D669" s="14"/>
      <c r="E669" s="14"/>
    </row>
    <row r="670" spans="3:5" ht="15" customHeight="1" x14ac:dyDescent="0.25">
      <c r="C670" s="73"/>
      <c r="D670" s="14"/>
      <c r="E670" s="14"/>
    </row>
    <row r="671" spans="3:5" ht="15" customHeight="1" x14ac:dyDescent="0.25">
      <c r="C671" s="73"/>
      <c r="D671" s="14"/>
      <c r="E671" s="14"/>
    </row>
    <row r="672" spans="3:5" ht="15" customHeight="1" x14ac:dyDescent="0.25">
      <c r="C672" s="73"/>
      <c r="D672" s="14"/>
      <c r="E672" s="14"/>
    </row>
    <row r="673" spans="3:5" ht="15" customHeight="1" x14ac:dyDescent="0.25">
      <c r="C673" s="73"/>
      <c r="D673" s="14"/>
      <c r="E673" s="14"/>
    </row>
    <row r="674" spans="3:5" ht="15" customHeight="1" x14ac:dyDescent="0.25">
      <c r="C674" s="73"/>
      <c r="D674" s="14"/>
      <c r="E674" s="14"/>
    </row>
    <row r="675" spans="3:5" ht="15" customHeight="1" x14ac:dyDescent="0.25">
      <c r="C675" s="73"/>
      <c r="D675" s="14"/>
      <c r="E675" s="14"/>
    </row>
    <row r="676" spans="3:5" ht="15" customHeight="1" x14ac:dyDescent="0.25">
      <c r="C676" s="73"/>
      <c r="D676" s="14"/>
      <c r="E676" s="14"/>
    </row>
    <row r="677" spans="3:5" ht="15" customHeight="1" x14ac:dyDescent="0.25">
      <c r="C677" s="73"/>
      <c r="D677" s="14"/>
      <c r="E677" s="14"/>
    </row>
    <row r="678" spans="3:5" ht="15" customHeight="1" x14ac:dyDescent="0.25">
      <c r="C678" s="73"/>
      <c r="D678" s="14"/>
      <c r="E678" s="14"/>
    </row>
    <row r="679" spans="3:5" ht="15" customHeight="1" x14ac:dyDescent="0.25">
      <c r="C679" s="73"/>
      <c r="D679" s="14"/>
      <c r="E679" s="14"/>
    </row>
    <row r="680" spans="3:5" ht="15" customHeight="1" x14ac:dyDescent="0.25">
      <c r="C680" s="73"/>
      <c r="D680" s="14"/>
      <c r="E680" s="14"/>
    </row>
    <row r="681" spans="3:5" ht="15" customHeight="1" x14ac:dyDescent="0.25">
      <c r="C681" s="73"/>
      <c r="D681" s="14"/>
      <c r="E681" s="14"/>
    </row>
    <row r="682" spans="3:5" ht="15" customHeight="1" x14ac:dyDescent="0.25">
      <c r="C682" s="73"/>
      <c r="D682" s="14"/>
      <c r="E682" s="14"/>
    </row>
    <row r="683" spans="3:5" ht="15" customHeight="1" x14ac:dyDescent="0.25">
      <c r="C683" s="73"/>
      <c r="D683" s="14"/>
      <c r="E683" s="14"/>
    </row>
    <row r="684" spans="3:5" ht="15" customHeight="1" x14ac:dyDescent="0.25">
      <c r="C684" s="73"/>
      <c r="D684" s="14"/>
      <c r="E684" s="14"/>
    </row>
    <row r="685" spans="3:5" ht="15" customHeight="1" x14ac:dyDescent="0.25">
      <c r="C685" s="73"/>
      <c r="D685" s="14"/>
      <c r="E685" s="14"/>
    </row>
    <row r="686" spans="3:5" ht="15" customHeight="1" x14ac:dyDescent="0.25">
      <c r="C686" s="73"/>
      <c r="D686" s="14"/>
      <c r="E686" s="14"/>
    </row>
    <row r="687" spans="3:5" ht="15" customHeight="1" x14ac:dyDescent="0.25">
      <c r="C687" s="73"/>
      <c r="D687" s="14"/>
      <c r="E687" s="14"/>
    </row>
    <row r="688" spans="3:5" ht="15" customHeight="1" x14ac:dyDescent="0.25">
      <c r="C688" s="73"/>
      <c r="D688" s="14"/>
      <c r="E688" s="14"/>
    </row>
    <row r="689" spans="3:5" ht="15" customHeight="1" x14ac:dyDescent="0.25">
      <c r="C689" s="73"/>
      <c r="D689" s="14"/>
      <c r="E689" s="14"/>
    </row>
    <row r="690" spans="3:5" ht="15" customHeight="1" x14ac:dyDescent="0.25">
      <c r="C690" s="73"/>
      <c r="D690" s="14"/>
      <c r="E690" s="14"/>
    </row>
    <row r="691" spans="3:5" ht="15" customHeight="1" x14ac:dyDescent="0.25">
      <c r="C691" s="73"/>
      <c r="D691" s="14"/>
      <c r="E691" s="14"/>
    </row>
    <row r="692" spans="3:5" ht="15" customHeight="1" x14ac:dyDescent="0.25">
      <c r="C692" s="73"/>
      <c r="D692" s="14"/>
      <c r="E692" s="14"/>
    </row>
    <row r="693" spans="3:5" ht="15" customHeight="1" x14ac:dyDescent="0.25">
      <c r="C693" s="73"/>
      <c r="D693" s="14"/>
      <c r="E693" s="14"/>
    </row>
    <row r="694" spans="3:5" ht="15" customHeight="1" x14ac:dyDescent="0.25">
      <c r="C694" s="73"/>
      <c r="D694" s="14"/>
      <c r="E694" s="14"/>
    </row>
    <row r="695" spans="3:5" ht="15" customHeight="1" x14ac:dyDescent="0.25">
      <c r="C695" s="73"/>
      <c r="D695" s="14"/>
      <c r="E695" s="14"/>
    </row>
    <row r="696" spans="3:5" ht="15" customHeight="1" x14ac:dyDescent="0.25">
      <c r="C696" s="73"/>
      <c r="D696" s="14"/>
      <c r="E696" s="14"/>
    </row>
    <row r="697" spans="3:5" ht="15" customHeight="1" x14ac:dyDescent="0.25">
      <c r="C697" s="73"/>
      <c r="D697" s="14"/>
      <c r="E697" s="14"/>
    </row>
    <row r="698" spans="3:5" ht="15" customHeight="1" x14ac:dyDescent="0.25">
      <c r="C698" s="73"/>
      <c r="D698" s="14"/>
      <c r="E698" s="14"/>
    </row>
    <row r="699" spans="3:5" ht="15" customHeight="1" x14ac:dyDescent="0.25">
      <c r="C699" s="73"/>
      <c r="D699" s="14"/>
      <c r="E699" s="14"/>
    </row>
    <row r="700" spans="3:5" ht="15" customHeight="1" x14ac:dyDescent="0.25">
      <c r="C700" s="73"/>
      <c r="D700" s="14"/>
      <c r="E700" s="14"/>
    </row>
    <row r="701" spans="3:5" ht="15" customHeight="1" x14ac:dyDescent="0.25">
      <c r="C701" s="73"/>
      <c r="D701" s="14"/>
      <c r="E701" s="14"/>
    </row>
    <row r="702" spans="3:5" ht="15" customHeight="1" x14ac:dyDescent="0.25">
      <c r="C702" s="73"/>
      <c r="D702" s="14"/>
      <c r="E702" s="14"/>
    </row>
    <row r="703" spans="3:5" ht="15" customHeight="1" x14ac:dyDescent="0.25">
      <c r="C703" s="73"/>
      <c r="D703" s="14"/>
      <c r="E703" s="14"/>
    </row>
    <row r="704" spans="3:5" ht="15" customHeight="1" x14ac:dyDescent="0.25">
      <c r="C704" s="73"/>
      <c r="D704" s="14"/>
      <c r="E704" s="14"/>
    </row>
    <row r="705" spans="3:5" ht="15" customHeight="1" x14ac:dyDescent="0.25">
      <c r="C705" s="73"/>
      <c r="D705" s="14"/>
      <c r="E705" s="14"/>
    </row>
    <row r="706" spans="3:5" ht="15" customHeight="1" x14ac:dyDescent="0.25">
      <c r="C706" s="73"/>
      <c r="D706" s="14"/>
      <c r="E706" s="14"/>
    </row>
    <row r="707" spans="3:5" ht="15" customHeight="1" x14ac:dyDescent="0.25">
      <c r="C707" s="73"/>
      <c r="D707" s="14"/>
      <c r="E707" s="14"/>
    </row>
    <row r="708" spans="3:5" ht="15" customHeight="1" x14ac:dyDescent="0.25">
      <c r="C708" s="73"/>
      <c r="D708" s="14"/>
      <c r="E708" s="14"/>
    </row>
    <row r="709" spans="3:5" ht="15" customHeight="1" x14ac:dyDescent="0.25">
      <c r="C709" s="73"/>
      <c r="D709" s="14"/>
      <c r="E709" s="14"/>
    </row>
    <row r="710" spans="3:5" ht="15" customHeight="1" x14ac:dyDescent="0.25">
      <c r="C710" s="73"/>
      <c r="D710" s="14"/>
      <c r="E710" s="14"/>
    </row>
    <row r="711" spans="3:5" ht="15" customHeight="1" x14ac:dyDescent="0.25">
      <c r="C711" s="73"/>
      <c r="D711" s="14"/>
      <c r="E711" s="14"/>
    </row>
    <row r="712" spans="3:5" ht="15" customHeight="1" x14ac:dyDescent="0.25">
      <c r="C712" s="73"/>
      <c r="D712" s="14"/>
      <c r="E712" s="14"/>
    </row>
    <row r="713" spans="3:5" ht="15" customHeight="1" x14ac:dyDescent="0.25">
      <c r="C713" s="73"/>
      <c r="D713" s="14"/>
      <c r="E713" s="14"/>
    </row>
    <row r="714" spans="3:5" ht="15" customHeight="1" x14ac:dyDescent="0.25">
      <c r="C714" s="73"/>
      <c r="D714" s="14"/>
      <c r="E714" s="14"/>
    </row>
    <row r="715" spans="3:5" ht="15" customHeight="1" x14ac:dyDescent="0.25">
      <c r="C715" s="73"/>
      <c r="D715" s="14"/>
      <c r="E715" s="14"/>
    </row>
    <row r="716" spans="3:5" ht="15" customHeight="1" x14ac:dyDescent="0.25">
      <c r="C716" s="73"/>
      <c r="D716" s="14"/>
      <c r="E716" s="14"/>
    </row>
    <row r="717" spans="3:5" ht="15" customHeight="1" x14ac:dyDescent="0.25">
      <c r="C717" s="73"/>
      <c r="D717" s="14"/>
      <c r="E717" s="14"/>
    </row>
    <row r="718" spans="3:5" ht="15" customHeight="1" x14ac:dyDescent="0.25">
      <c r="C718" s="73"/>
      <c r="D718" s="14"/>
      <c r="E718" s="14"/>
    </row>
    <row r="719" spans="3:5" ht="15" customHeight="1" x14ac:dyDescent="0.25">
      <c r="C719" s="73"/>
      <c r="D719" s="14"/>
      <c r="E719" s="14"/>
    </row>
    <row r="720" spans="3:5" ht="15" customHeight="1" x14ac:dyDescent="0.25">
      <c r="C720" s="73"/>
      <c r="D720" s="14"/>
      <c r="E720" s="14"/>
    </row>
    <row r="721" spans="3:5" ht="15" customHeight="1" x14ac:dyDescent="0.25">
      <c r="C721" s="73"/>
      <c r="D721" s="14"/>
      <c r="E721" s="14"/>
    </row>
    <row r="722" spans="3:5" ht="15" customHeight="1" x14ac:dyDescent="0.25">
      <c r="C722" s="73"/>
      <c r="D722" s="14"/>
      <c r="E722" s="14"/>
    </row>
    <row r="723" spans="3:5" ht="15" customHeight="1" x14ac:dyDescent="0.25">
      <c r="C723" s="73"/>
      <c r="D723" s="14"/>
      <c r="E723" s="14"/>
    </row>
    <row r="724" spans="3:5" ht="15" customHeight="1" x14ac:dyDescent="0.25">
      <c r="C724" s="73"/>
      <c r="D724" s="14"/>
      <c r="E724" s="14"/>
    </row>
    <row r="725" spans="3:5" ht="15" customHeight="1" x14ac:dyDescent="0.25">
      <c r="C725" s="73"/>
      <c r="D725" s="14"/>
      <c r="E725" s="14"/>
    </row>
    <row r="726" spans="3:5" ht="15" customHeight="1" x14ac:dyDescent="0.25">
      <c r="C726" s="73"/>
      <c r="D726" s="14"/>
      <c r="E726" s="14"/>
    </row>
    <row r="727" spans="3:5" ht="15" customHeight="1" x14ac:dyDescent="0.25">
      <c r="C727" s="73"/>
      <c r="D727" s="14"/>
      <c r="E727" s="14"/>
    </row>
    <row r="728" spans="3:5" ht="15" customHeight="1" x14ac:dyDescent="0.25">
      <c r="C728" s="73"/>
      <c r="D728" s="14"/>
      <c r="E728" s="14"/>
    </row>
    <row r="729" spans="3:5" ht="15" customHeight="1" x14ac:dyDescent="0.25">
      <c r="C729" s="73"/>
      <c r="D729" s="14"/>
      <c r="E729" s="14"/>
    </row>
    <row r="730" spans="3:5" ht="15" customHeight="1" x14ac:dyDescent="0.25">
      <c r="C730" s="73"/>
      <c r="D730" s="14"/>
      <c r="E730" s="14"/>
    </row>
    <row r="731" spans="3:5" ht="15" customHeight="1" x14ac:dyDescent="0.25">
      <c r="C731" s="73"/>
      <c r="D731" s="14"/>
      <c r="E731" s="14"/>
    </row>
    <row r="732" spans="3:5" ht="15" customHeight="1" x14ac:dyDescent="0.25">
      <c r="C732" s="73"/>
      <c r="D732" s="14"/>
      <c r="E732" s="14"/>
    </row>
    <row r="733" spans="3:5" ht="15" customHeight="1" x14ac:dyDescent="0.25">
      <c r="C733" s="73"/>
      <c r="D733" s="14"/>
      <c r="E733" s="14"/>
    </row>
    <row r="734" spans="3:5" ht="15" customHeight="1" x14ac:dyDescent="0.25">
      <c r="C734" s="73"/>
      <c r="D734" s="14"/>
      <c r="E734" s="14"/>
    </row>
    <row r="735" spans="3:5" ht="15" customHeight="1" x14ac:dyDescent="0.25">
      <c r="C735" s="73"/>
      <c r="D735" s="14"/>
      <c r="E735" s="14"/>
    </row>
    <row r="736" spans="3:5" ht="15" customHeight="1" x14ac:dyDescent="0.25">
      <c r="C736" s="73"/>
      <c r="D736" s="14"/>
      <c r="E736" s="14"/>
    </row>
    <row r="737" spans="3:5" ht="15" customHeight="1" x14ac:dyDescent="0.25">
      <c r="C737" s="73"/>
      <c r="D737" s="14"/>
      <c r="E737" s="14"/>
    </row>
    <row r="738" spans="3:5" ht="15" customHeight="1" x14ac:dyDescent="0.25">
      <c r="C738" s="73"/>
      <c r="D738" s="14"/>
      <c r="E738" s="14"/>
    </row>
    <row r="739" spans="3:5" ht="15" customHeight="1" x14ac:dyDescent="0.25">
      <c r="C739" s="73"/>
      <c r="D739" s="14"/>
      <c r="E739" s="14"/>
    </row>
    <row r="740" spans="3:5" ht="15" customHeight="1" x14ac:dyDescent="0.25">
      <c r="C740" s="73"/>
      <c r="D740" s="14"/>
      <c r="E740" s="14"/>
    </row>
    <row r="741" spans="3:5" ht="15" customHeight="1" x14ac:dyDescent="0.25">
      <c r="C741" s="73"/>
      <c r="D741" s="14"/>
      <c r="E741" s="14"/>
    </row>
    <row r="742" spans="3:5" ht="15" customHeight="1" x14ac:dyDescent="0.25">
      <c r="C742" s="73"/>
      <c r="D742" s="14"/>
      <c r="E742" s="14"/>
    </row>
    <row r="743" spans="3:5" ht="15" customHeight="1" x14ac:dyDescent="0.25">
      <c r="C743" s="73"/>
      <c r="D743" s="14"/>
      <c r="E743" s="14"/>
    </row>
    <row r="744" spans="3:5" ht="15" customHeight="1" x14ac:dyDescent="0.25">
      <c r="C744" s="73"/>
      <c r="D744" s="14"/>
      <c r="E744" s="14"/>
    </row>
    <row r="745" spans="3:5" ht="15" customHeight="1" x14ac:dyDescent="0.25">
      <c r="C745" s="73"/>
      <c r="D745" s="14"/>
      <c r="E745" s="14"/>
    </row>
    <row r="746" spans="3:5" ht="15" customHeight="1" x14ac:dyDescent="0.25">
      <c r="C746" s="73"/>
      <c r="D746" s="14"/>
      <c r="E746" s="14"/>
    </row>
    <row r="747" spans="3:5" ht="15" customHeight="1" x14ac:dyDescent="0.25">
      <c r="C747" s="73"/>
      <c r="D747" s="14"/>
      <c r="E747" s="14"/>
    </row>
    <row r="748" spans="3:5" ht="15" customHeight="1" x14ac:dyDescent="0.25">
      <c r="C748" s="73"/>
      <c r="D748" s="14"/>
      <c r="E748" s="14"/>
    </row>
    <row r="749" spans="3:5" ht="15" customHeight="1" x14ac:dyDescent="0.25">
      <c r="C749" s="73"/>
      <c r="D749" s="14"/>
      <c r="E749" s="14"/>
    </row>
    <row r="750" spans="3:5" ht="15" customHeight="1" x14ac:dyDescent="0.25">
      <c r="C750" s="73"/>
      <c r="D750" s="14"/>
      <c r="E750" s="14"/>
    </row>
    <row r="751" spans="3:5" ht="15" customHeight="1" x14ac:dyDescent="0.25">
      <c r="C751" s="73"/>
      <c r="D751" s="14"/>
      <c r="E751" s="14"/>
    </row>
    <row r="752" spans="3:5" ht="15" customHeight="1" x14ac:dyDescent="0.25">
      <c r="C752" s="73"/>
      <c r="D752" s="14"/>
      <c r="E752" s="14"/>
    </row>
    <row r="753" spans="3:5" ht="15" customHeight="1" x14ac:dyDescent="0.25">
      <c r="C753" s="73"/>
      <c r="D753" s="14"/>
      <c r="E753" s="14"/>
    </row>
    <row r="754" spans="3:5" ht="15" customHeight="1" x14ac:dyDescent="0.25">
      <c r="C754" s="73"/>
      <c r="D754" s="14"/>
      <c r="E754" s="14"/>
    </row>
    <row r="755" spans="3:5" ht="15" customHeight="1" x14ac:dyDescent="0.25">
      <c r="C755" s="73"/>
      <c r="D755" s="14"/>
      <c r="E755" s="14"/>
    </row>
    <row r="756" spans="3:5" ht="15" customHeight="1" x14ac:dyDescent="0.25">
      <c r="C756" s="73"/>
      <c r="D756" s="14"/>
      <c r="E756" s="14"/>
    </row>
    <row r="757" spans="3:5" ht="15" customHeight="1" x14ac:dyDescent="0.25">
      <c r="C757" s="73"/>
      <c r="D757" s="14"/>
      <c r="E757" s="14"/>
    </row>
    <row r="758" spans="3:5" ht="15" customHeight="1" x14ac:dyDescent="0.25">
      <c r="C758" s="73"/>
      <c r="D758" s="14"/>
      <c r="E758" s="14"/>
    </row>
    <row r="759" spans="3:5" ht="15" customHeight="1" x14ac:dyDescent="0.25">
      <c r="C759" s="73"/>
      <c r="D759" s="14"/>
      <c r="E759" s="14"/>
    </row>
    <row r="760" spans="3:5" ht="15" customHeight="1" x14ac:dyDescent="0.25">
      <c r="C760" s="73"/>
      <c r="D760" s="14"/>
      <c r="E760" s="14"/>
    </row>
    <row r="761" spans="3:5" ht="15" customHeight="1" x14ac:dyDescent="0.25">
      <c r="C761" s="73"/>
      <c r="D761" s="14"/>
      <c r="E761" s="14"/>
    </row>
    <row r="762" spans="3:5" ht="15" customHeight="1" x14ac:dyDescent="0.25">
      <c r="C762" s="73"/>
      <c r="D762" s="14"/>
      <c r="E762" s="14"/>
    </row>
    <row r="763" spans="3:5" ht="15" customHeight="1" x14ac:dyDescent="0.25">
      <c r="C763" s="73"/>
      <c r="D763" s="14"/>
      <c r="E763" s="14"/>
    </row>
    <row r="764" spans="3:5" ht="15" customHeight="1" x14ac:dyDescent="0.25">
      <c r="C764" s="73"/>
      <c r="D764" s="14"/>
      <c r="E764" s="14"/>
    </row>
    <row r="765" spans="3:5" ht="15" customHeight="1" x14ac:dyDescent="0.25">
      <c r="C765" s="73"/>
      <c r="D765" s="14"/>
      <c r="E765" s="14"/>
    </row>
    <row r="766" spans="3:5" ht="15" customHeight="1" x14ac:dyDescent="0.25">
      <c r="C766" s="73"/>
      <c r="D766" s="14"/>
      <c r="E766" s="14"/>
    </row>
    <row r="767" spans="3:5" ht="15" customHeight="1" x14ac:dyDescent="0.25">
      <c r="C767" s="73"/>
      <c r="D767" s="14"/>
      <c r="E767" s="14"/>
    </row>
    <row r="768" spans="3:5" ht="15" customHeight="1" x14ac:dyDescent="0.25">
      <c r="C768" s="73"/>
      <c r="D768" s="14"/>
      <c r="E768" s="14"/>
    </row>
    <row r="769" spans="3:5" ht="15" customHeight="1" x14ac:dyDescent="0.25">
      <c r="C769" s="73"/>
      <c r="D769" s="14"/>
      <c r="E769" s="14"/>
    </row>
    <row r="770" spans="3:5" ht="15" customHeight="1" x14ac:dyDescent="0.25">
      <c r="C770" s="73"/>
      <c r="D770" s="14"/>
      <c r="E770" s="14"/>
    </row>
    <row r="771" spans="3:5" ht="15" customHeight="1" x14ac:dyDescent="0.25">
      <c r="C771" s="73"/>
      <c r="D771" s="14"/>
      <c r="E771" s="14"/>
    </row>
    <row r="772" spans="3:5" ht="15" customHeight="1" x14ac:dyDescent="0.25">
      <c r="C772" s="73"/>
      <c r="D772" s="14"/>
      <c r="E772" s="14"/>
    </row>
    <row r="773" spans="3:5" ht="15" customHeight="1" x14ac:dyDescent="0.25">
      <c r="C773" s="73"/>
      <c r="D773" s="14"/>
      <c r="E773" s="14"/>
    </row>
    <row r="774" spans="3:5" ht="15" customHeight="1" x14ac:dyDescent="0.25">
      <c r="C774" s="73"/>
      <c r="D774" s="14"/>
      <c r="E774" s="14"/>
    </row>
    <row r="775" spans="3:5" ht="15" customHeight="1" x14ac:dyDescent="0.25">
      <c r="C775" s="73"/>
      <c r="D775" s="14"/>
      <c r="E775" s="14"/>
    </row>
    <row r="776" spans="3:5" ht="15" customHeight="1" x14ac:dyDescent="0.25">
      <c r="C776" s="73"/>
      <c r="D776" s="14"/>
      <c r="E776" s="14"/>
    </row>
    <row r="777" spans="3:5" ht="15" customHeight="1" x14ac:dyDescent="0.25">
      <c r="C777" s="73"/>
      <c r="D777" s="14"/>
      <c r="E777" s="14"/>
    </row>
    <row r="778" spans="3:5" ht="15" customHeight="1" x14ac:dyDescent="0.25">
      <c r="C778" s="73"/>
      <c r="D778" s="14"/>
      <c r="E778" s="14"/>
    </row>
    <row r="779" spans="3:5" ht="15" customHeight="1" x14ac:dyDescent="0.25">
      <c r="C779" s="73"/>
      <c r="D779" s="14"/>
      <c r="E779" s="14"/>
    </row>
    <row r="780" spans="3:5" ht="15" customHeight="1" x14ac:dyDescent="0.25">
      <c r="C780" s="73"/>
      <c r="D780" s="14"/>
      <c r="E780" s="14"/>
    </row>
    <row r="781" spans="3:5" ht="15" customHeight="1" x14ac:dyDescent="0.25">
      <c r="C781" s="73"/>
      <c r="D781" s="14"/>
      <c r="E781" s="14"/>
    </row>
    <row r="782" spans="3:5" ht="15" customHeight="1" x14ac:dyDescent="0.25">
      <c r="C782" s="73"/>
      <c r="D782" s="14"/>
      <c r="E782" s="14"/>
    </row>
    <row r="783" spans="3:5" ht="15" customHeight="1" x14ac:dyDescent="0.25">
      <c r="C783" s="73"/>
      <c r="D783" s="14"/>
      <c r="E783" s="14"/>
    </row>
    <row r="784" spans="3:5" ht="15" customHeight="1" x14ac:dyDescent="0.25">
      <c r="C784" s="73"/>
      <c r="D784" s="14"/>
      <c r="E784" s="14"/>
    </row>
    <row r="785" spans="3:5" ht="15" customHeight="1" x14ac:dyDescent="0.25">
      <c r="C785" s="73"/>
      <c r="D785" s="14"/>
      <c r="E785" s="14"/>
    </row>
    <row r="786" spans="3:5" ht="15" customHeight="1" x14ac:dyDescent="0.25">
      <c r="C786" s="73"/>
      <c r="D786" s="14"/>
      <c r="E786" s="14"/>
    </row>
    <row r="787" spans="3:5" ht="15" customHeight="1" x14ac:dyDescent="0.25">
      <c r="C787" s="73"/>
      <c r="D787" s="14"/>
      <c r="E787" s="14"/>
    </row>
    <row r="788" spans="3:5" ht="15" customHeight="1" x14ac:dyDescent="0.25">
      <c r="C788" s="73"/>
      <c r="D788" s="14"/>
      <c r="E788" s="14"/>
    </row>
    <row r="789" spans="3:5" ht="15" customHeight="1" x14ac:dyDescent="0.25">
      <c r="C789" s="73"/>
      <c r="D789" s="14"/>
      <c r="E789" s="14"/>
    </row>
    <row r="790" spans="3:5" ht="15" customHeight="1" x14ac:dyDescent="0.25">
      <c r="C790" s="73"/>
      <c r="D790" s="14"/>
      <c r="E790" s="14"/>
    </row>
    <row r="791" spans="3:5" ht="15" customHeight="1" x14ac:dyDescent="0.25">
      <c r="C791" s="73"/>
      <c r="D791" s="14"/>
      <c r="E791" s="14"/>
    </row>
    <row r="792" spans="3:5" ht="15" customHeight="1" x14ac:dyDescent="0.25">
      <c r="C792" s="73"/>
      <c r="D792" s="14"/>
      <c r="E792" s="14"/>
    </row>
    <row r="793" spans="3:5" ht="15" customHeight="1" x14ac:dyDescent="0.25">
      <c r="C793" s="73"/>
      <c r="D793" s="14"/>
      <c r="E793" s="14"/>
    </row>
    <row r="794" spans="3:5" ht="15" customHeight="1" x14ac:dyDescent="0.25">
      <c r="C794" s="73"/>
      <c r="D794" s="14"/>
      <c r="E794" s="14"/>
    </row>
    <row r="795" spans="3:5" ht="15" customHeight="1" x14ac:dyDescent="0.25">
      <c r="C795" s="73"/>
      <c r="D795" s="14"/>
      <c r="E795" s="14"/>
    </row>
    <row r="796" spans="3:5" ht="15" customHeight="1" x14ac:dyDescent="0.25">
      <c r="C796" s="73"/>
      <c r="D796" s="14"/>
      <c r="E796" s="14"/>
    </row>
    <row r="797" spans="3:5" ht="15" customHeight="1" x14ac:dyDescent="0.25">
      <c r="C797" s="73"/>
      <c r="D797" s="14"/>
      <c r="E797" s="14"/>
    </row>
    <row r="798" spans="3:5" ht="15" customHeight="1" x14ac:dyDescent="0.25">
      <c r="C798" s="73"/>
      <c r="D798" s="14"/>
      <c r="E798" s="14"/>
    </row>
    <row r="799" spans="3:5" ht="15" customHeight="1" x14ac:dyDescent="0.25">
      <c r="C799" s="73"/>
      <c r="D799" s="14"/>
      <c r="E799" s="14"/>
    </row>
    <row r="800" spans="3:5" ht="15" customHeight="1" x14ac:dyDescent="0.25">
      <c r="C800" s="73"/>
      <c r="D800" s="14"/>
      <c r="E800" s="14"/>
    </row>
    <row r="801" spans="3:5" ht="15" customHeight="1" x14ac:dyDescent="0.25">
      <c r="C801" s="73"/>
      <c r="D801" s="14"/>
      <c r="E801" s="14"/>
    </row>
    <row r="802" spans="3:5" ht="15" customHeight="1" x14ac:dyDescent="0.25">
      <c r="C802" s="73"/>
      <c r="D802" s="14"/>
      <c r="E802" s="14"/>
    </row>
    <row r="803" spans="3:5" ht="15" customHeight="1" x14ac:dyDescent="0.25">
      <c r="C803" s="73"/>
      <c r="D803" s="14"/>
      <c r="E803" s="14"/>
    </row>
    <row r="804" spans="3:5" ht="15" customHeight="1" x14ac:dyDescent="0.25">
      <c r="C804" s="73"/>
      <c r="D804" s="14"/>
      <c r="E804" s="14"/>
    </row>
    <row r="805" spans="3:5" ht="15" customHeight="1" x14ac:dyDescent="0.25">
      <c r="C805" s="73"/>
      <c r="D805" s="14"/>
      <c r="E805" s="14"/>
    </row>
    <row r="806" spans="3:5" ht="15" customHeight="1" x14ac:dyDescent="0.25">
      <c r="C806" s="73"/>
      <c r="D806" s="14"/>
      <c r="E806" s="14"/>
    </row>
    <row r="807" spans="3:5" ht="15" customHeight="1" x14ac:dyDescent="0.25">
      <c r="C807" s="73"/>
      <c r="D807" s="14"/>
      <c r="E807" s="14"/>
    </row>
    <row r="808" spans="3:5" ht="15" customHeight="1" x14ac:dyDescent="0.25">
      <c r="C808" s="73"/>
      <c r="D808" s="14"/>
      <c r="E808" s="14"/>
    </row>
    <row r="809" spans="3:5" ht="15" customHeight="1" x14ac:dyDescent="0.25">
      <c r="C809" s="73"/>
      <c r="D809" s="14"/>
      <c r="E809" s="14"/>
    </row>
    <row r="810" spans="3:5" ht="15" customHeight="1" x14ac:dyDescent="0.25">
      <c r="C810" s="73"/>
      <c r="D810" s="14"/>
      <c r="E810" s="14"/>
    </row>
    <row r="811" spans="3:5" ht="15" customHeight="1" x14ac:dyDescent="0.25">
      <c r="C811" s="73"/>
      <c r="D811" s="14"/>
      <c r="E811" s="14"/>
    </row>
    <row r="812" spans="3:5" ht="15" customHeight="1" x14ac:dyDescent="0.25">
      <c r="C812" s="73"/>
      <c r="D812" s="14"/>
      <c r="E812" s="14"/>
    </row>
    <row r="813" spans="3:5" ht="15" customHeight="1" x14ac:dyDescent="0.25">
      <c r="C813" s="73"/>
      <c r="D813" s="14"/>
      <c r="E813" s="14"/>
    </row>
    <row r="814" spans="3:5" ht="15" customHeight="1" x14ac:dyDescent="0.25">
      <c r="C814" s="73"/>
      <c r="D814" s="14"/>
      <c r="E814" s="14"/>
    </row>
    <row r="815" spans="3:5" ht="15" customHeight="1" x14ac:dyDescent="0.25">
      <c r="C815" s="73"/>
      <c r="D815" s="14"/>
      <c r="E815" s="14"/>
    </row>
    <row r="816" spans="3:5" ht="15" customHeight="1" x14ac:dyDescent="0.25">
      <c r="C816" s="73"/>
      <c r="D816" s="14"/>
      <c r="E816" s="14"/>
    </row>
    <row r="817" spans="3:5" ht="15" customHeight="1" x14ac:dyDescent="0.25">
      <c r="C817" s="73"/>
      <c r="D817" s="14"/>
      <c r="E817" s="14"/>
    </row>
    <row r="818" spans="3:5" ht="15" customHeight="1" x14ac:dyDescent="0.25">
      <c r="C818" s="73"/>
      <c r="D818" s="14"/>
      <c r="E818" s="14"/>
    </row>
    <row r="819" spans="3:5" ht="15" customHeight="1" x14ac:dyDescent="0.25">
      <c r="C819" s="73"/>
      <c r="D819" s="14"/>
      <c r="E819" s="14"/>
    </row>
    <row r="820" spans="3:5" ht="15" customHeight="1" x14ac:dyDescent="0.25">
      <c r="C820" s="73"/>
      <c r="D820" s="14"/>
      <c r="E820" s="14"/>
    </row>
    <row r="821" spans="3:5" ht="15" customHeight="1" x14ac:dyDescent="0.25">
      <c r="C821" s="73"/>
      <c r="D821" s="14"/>
      <c r="E821" s="14"/>
    </row>
    <row r="822" spans="3:5" ht="15" customHeight="1" x14ac:dyDescent="0.25">
      <c r="C822" s="73"/>
      <c r="D822" s="14"/>
      <c r="E822" s="14"/>
    </row>
    <row r="823" spans="3:5" ht="15" customHeight="1" x14ac:dyDescent="0.25">
      <c r="C823" s="73"/>
      <c r="D823" s="14"/>
      <c r="E823" s="14"/>
    </row>
    <row r="824" spans="3:5" ht="15" customHeight="1" x14ac:dyDescent="0.25">
      <c r="C824" s="73"/>
      <c r="D824" s="14"/>
      <c r="E824" s="14"/>
    </row>
    <row r="825" spans="3:5" ht="15" customHeight="1" x14ac:dyDescent="0.25">
      <c r="C825" s="73"/>
      <c r="D825" s="14"/>
      <c r="E825" s="14"/>
    </row>
    <row r="826" spans="3:5" ht="15" customHeight="1" x14ac:dyDescent="0.25">
      <c r="C826" s="73"/>
      <c r="D826" s="14"/>
      <c r="E826" s="14"/>
    </row>
    <row r="827" spans="3:5" ht="15" customHeight="1" x14ac:dyDescent="0.25">
      <c r="C827" s="73"/>
      <c r="D827" s="14"/>
      <c r="E827" s="14"/>
    </row>
    <row r="828" spans="3:5" ht="15" customHeight="1" x14ac:dyDescent="0.25">
      <c r="C828" s="73"/>
      <c r="D828" s="14"/>
      <c r="E828" s="14"/>
    </row>
    <row r="829" spans="3:5" ht="15" customHeight="1" x14ac:dyDescent="0.25">
      <c r="C829" s="73"/>
      <c r="D829" s="14"/>
      <c r="E829" s="14"/>
    </row>
    <row r="830" spans="3:5" ht="15" customHeight="1" x14ac:dyDescent="0.25">
      <c r="C830" s="73"/>
      <c r="D830" s="14"/>
      <c r="E830" s="14"/>
    </row>
    <row r="831" spans="3:5" ht="15" customHeight="1" x14ac:dyDescent="0.25">
      <c r="C831" s="73"/>
      <c r="D831" s="14"/>
      <c r="E831" s="14"/>
    </row>
    <row r="832" spans="3:5" ht="15" customHeight="1" x14ac:dyDescent="0.25">
      <c r="C832" s="73"/>
      <c r="D832" s="14"/>
      <c r="E832" s="14"/>
    </row>
    <row r="833" spans="3:5" ht="15" customHeight="1" x14ac:dyDescent="0.25">
      <c r="C833" s="73"/>
      <c r="D833" s="14"/>
      <c r="E833" s="14"/>
    </row>
    <row r="834" spans="3:5" ht="15" customHeight="1" x14ac:dyDescent="0.25">
      <c r="C834" s="73"/>
      <c r="D834" s="14"/>
      <c r="E834" s="14"/>
    </row>
    <row r="835" spans="3:5" ht="15" customHeight="1" x14ac:dyDescent="0.25">
      <c r="C835" s="73"/>
      <c r="D835" s="14"/>
      <c r="E835" s="14"/>
    </row>
    <row r="836" spans="3:5" ht="15" customHeight="1" x14ac:dyDescent="0.25">
      <c r="C836" s="73"/>
      <c r="D836" s="14"/>
      <c r="E836" s="14"/>
    </row>
    <row r="837" spans="3:5" ht="15" customHeight="1" x14ac:dyDescent="0.25">
      <c r="C837" s="73"/>
      <c r="D837" s="14"/>
      <c r="E837" s="14"/>
    </row>
    <row r="838" spans="3:5" ht="15" customHeight="1" x14ac:dyDescent="0.25">
      <c r="C838" s="73"/>
      <c r="D838" s="14"/>
      <c r="E838" s="14"/>
    </row>
    <row r="839" spans="3:5" ht="15" customHeight="1" x14ac:dyDescent="0.25">
      <c r="C839" s="73"/>
      <c r="D839" s="14"/>
      <c r="E839" s="14"/>
    </row>
    <row r="840" spans="3:5" ht="15" customHeight="1" x14ac:dyDescent="0.25">
      <c r="C840" s="73"/>
      <c r="D840" s="14"/>
      <c r="E840" s="14"/>
    </row>
    <row r="841" spans="3:5" ht="15" customHeight="1" x14ac:dyDescent="0.25">
      <c r="C841" s="73"/>
      <c r="D841" s="14"/>
      <c r="E841" s="14"/>
    </row>
    <row r="842" spans="3:5" ht="15" customHeight="1" x14ac:dyDescent="0.25">
      <c r="C842" s="73"/>
      <c r="D842" s="14"/>
      <c r="E842" s="14"/>
    </row>
    <row r="843" spans="3:5" ht="15" customHeight="1" x14ac:dyDescent="0.25">
      <c r="C843" s="73"/>
      <c r="D843" s="14"/>
      <c r="E843" s="14"/>
    </row>
    <row r="844" spans="3:5" ht="15" customHeight="1" x14ac:dyDescent="0.25">
      <c r="C844" s="73"/>
      <c r="D844" s="14"/>
      <c r="E844" s="14"/>
    </row>
    <row r="845" spans="3:5" ht="15" customHeight="1" x14ac:dyDescent="0.25">
      <c r="C845" s="73"/>
      <c r="D845" s="14"/>
      <c r="E845" s="14"/>
    </row>
    <row r="846" spans="3:5" ht="15" customHeight="1" x14ac:dyDescent="0.25">
      <c r="C846" s="73"/>
      <c r="D846" s="14"/>
      <c r="E846" s="14"/>
    </row>
    <row r="847" spans="3:5" ht="15" customHeight="1" x14ac:dyDescent="0.25">
      <c r="C847" s="73"/>
      <c r="D847" s="14"/>
      <c r="E847" s="14"/>
    </row>
    <row r="848" spans="3:5" ht="15" customHeight="1" x14ac:dyDescent="0.25">
      <c r="C848" s="73"/>
      <c r="D848" s="14"/>
      <c r="E848" s="14"/>
    </row>
    <row r="849" spans="3:5" ht="15" customHeight="1" x14ac:dyDescent="0.25">
      <c r="C849" s="73"/>
      <c r="D849" s="14"/>
      <c r="E849" s="14"/>
    </row>
    <row r="850" spans="3:5" ht="15" customHeight="1" x14ac:dyDescent="0.25">
      <c r="C850" s="73"/>
      <c r="D850" s="14"/>
      <c r="E850" s="14"/>
    </row>
    <row r="851" spans="3:5" ht="15" customHeight="1" x14ac:dyDescent="0.25">
      <c r="C851" s="73"/>
      <c r="D851" s="14"/>
      <c r="E851" s="14"/>
    </row>
    <row r="852" spans="3:5" ht="15" customHeight="1" x14ac:dyDescent="0.25">
      <c r="C852" s="73"/>
      <c r="D852" s="14"/>
      <c r="E852" s="14"/>
    </row>
    <row r="853" spans="3:5" ht="15" customHeight="1" x14ac:dyDescent="0.25">
      <c r="C853" s="73"/>
      <c r="D853" s="14"/>
      <c r="E853" s="14"/>
    </row>
    <row r="854" spans="3:5" ht="15" customHeight="1" x14ac:dyDescent="0.25">
      <c r="C854" s="73"/>
      <c r="D854" s="14"/>
      <c r="E854" s="14"/>
    </row>
    <row r="855" spans="3:5" ht="15" customHeight="1" x14ac:dyDescent="0.25">
      <c r="C855" s="73"/>
      <c r="D855" s="14"/>
      <c r="E855" s="14"/>
    </row>
    <row r="856" spans="3:5" ht="15" customHeight="1" x14ac:dyDescent="0.25">
      <c r="C856" s="73"/>
      <c r="D856" s="14"/>
      <c r="E856" s="14"/>
    </row>
    <row r="857" spans="3:5" ht="15" customHeight="1" x14ac:dyDescent="0.25">
      <c r="C857" s="73"/>
      <c r="D857" s="14"/>
      <c r="E857" s="14"/>
    </row>
    <row r="858" spans="3:5" ht="15" customHeight="1" x14ac:dyDescent="0.25">
      <c r="C858" s="73"/>
      <c r="D858" s="14"/>
      <c r="E858" s="14"/>
    </row>
    <row r="859" spans="3:5" ht="15" customHeight="1" x14ac:dyDescent="0.25">
      <c r="C859" s="73"/>
      <c r="D859" s="14"/>
      <c r="E859" s="14"/>
    </row>
    <row r="860" spans="3:5" ht="15" customHeight="1" x14ac:dyDescent="0.25">
      <c r="C860" s="73"/>
      <c r="D860" s="14"/>
      <c r="E860" s="14"/>
    </row>
    <row r="861" spans="3:5" ht="15" customHeight="1" x14ac:dyDescent="0.25">
      <c r="C861" s="73"/>
      <c r="D861" s="14"/>
      <c r="E861" s="14"/>
    </row>
    <row r="862" spans="3:5" ht="15" customHeight="1" x14ac:dyDescent="0.25">
      <c r="C862" s="73"/>
      <c r="D862" s="14"/>
      <c r="E862" s="14"/>
    </row>
    <row r="863" spans="3:5" ht="15" customHeight="1" x14ac:dyDescent="0.25">
      <c r="C863" s="73"/>
      <c r="D863" s="14"/>
      <c r="E863" s="14"/>
    </row>
    <row r="864" spans="3:5" ht="15" customHeight="1" x14ac:dyDescent="0.25">
      <c r="C864" s="73"/>
      <c r="D864" s="14"/>
      <c r="E864" s="14"/>
    </row>
    <row r="865" spans="3:5" ht="15" customHeight="1" x14ac:dyDescent="0.25">
      <c r="C865" s="73"/>
      <c r="D865" s="14"/>
      <c r="E865" s="14"/>
    </row>
    <row r="866" spans="3:5" ht="15" customHeight="1" x14ac:dyDescent="0.25">
      <c r="C866" s="73"/>
      <c r="D866" s="14"/>
      <c r="E866" s="14"/>
    </row>
    <row r="867" spans="3:5" ht="15" customHeight="1" x14ac:dyDescent="0.25">
      <c r="C867" s="73"/>
      <c r="D867" s="14"/>
      <c r="E867" s="14"/>
    </row>
    <row r="868" spans="3:5" ht="15" customHeight="1" x14ac:dyDescent="0.25">
      <c r="C868" s="73"/>
      <c r="D868" s="14"/>
      <c r="E868" s="14"/>
    </row>
    <row r="869" spans="3:5" ht="15" customHeight="1" x14ac:dyDescent="0.25">
      <c r="C869" s="73"/>
      <c r="D869" s="14"/>
      <c r="E869" s="14"/>
    </row>
    <row r="870" spans="3:5" ht="15" customHeight="1" x14ac:dyDescent="0.25">
      <c r="C870" s="73"/>
      <c r="D870" s="14"/>
      <c r="E870" s="14"/>
    </row>
    <row r="871" spans="3:5" ht="15" customHeight="1" x14ac:dyDescent="0.25">
      <c r="C871" s="73"/>
      <c r="D871" s="14"/>
      <c r="E871" s="14"/>
    </row>
    <row r="872" spans="3:5" ht="15" customHeight="1" x14ac:dyDescent="0.25">
      <c r="C872" s="73"/>
      <c r="D872" s="14"/>
      <c r="E872" s="14"/>
    </row>
    <row r="873" spans="3:5" ht="15" customHeight="1" x14ac:dyDescent="0.25">
      <c r="C873" s="73"/>
      <c r="D873" s="14"/>
      <c r="E873" s="14"/>
    </row>
    <row r="874" spans="3:5" ht="15" customHeight="1" x14ac:dyDescent="0.25">
      <c r="C874" s="73"/>
      <c r="D874" s="14"/>
      <c r="E874" s="14"/>
    </row>
    <row r="875" spans="3:5" ht="15" customHeight="1" x14ac:dyDescent="0.25">
      <c r="C875" s="73"/>
      <c r="D875" s="14"/>
      <c r="E875" s="14"/>
    </row>
    <row r="876" spans="3:5" ht="15" customHeight="1" x14ac:dyDescent="0.25">
      <c r="C876" s="73"/>
      <c r="D876" s="14"/>
      <c r="E876" s="14"/>
    </row>
    <row r="877" spans="3:5" ht="15" customHeight="1" x14ac:dyDescent="0.25">
      <c r="C877" s="73"/>
      <c r="D877" s="14"/>
      <c r="E877" s="14"/>
    </row>
    <row r="878" spans="3:5" ht="15" customHeight="1" x14ac:dyDescent="0.25">
      <c r="C878" s="73"/>
      <c r="D878" s="14"/>
      <c r="E878" s="14"/>
    </row>
    <row r="879" spans="3:5" ht="15" customHeight="1" x14ac:dyDescent="0.25">
      <c r="C879" s="73"/>
      <c r="D879" s="14"/>
      <c r="E879" s="14"/>
    </row>
    <row r="880" spans="3:5" ht="15" customHeight="1" x14ac:dyDescent="0.25">
      <c r="C880" s="73"/>
      <c r="D880" s="14"/>
      <c r="E880" s="14"/>
    </row>
    <row r="881" spans="3:5" ht="15" customHeight="1" x14ac:dyDescent="0.25">
      <c r="C881" s="73"/>
      <c r="D881" s="14"/>
      <c r="E881" s="14"/>
    </row>
    <row r="882" spans="3:5" ht="15" customHeight="1" x14ac:dyDescent="0.25">
      <c r="C882" s="73"/>
      <c r="D882" s="14"/>
      <c r="E882" s="14"/>
    </row>
    <row r="883" spans="3:5" ht="15" customHeight="1" x14ac:dyDescent="0.25">
      <c r="C883" s="73"/>
      <c r="D883" s="14"/>
      <c r="E883" s="14"/>
    </row>
    <row r="884" spans="3:5" ht="15" customHeight="1" x14ac:dyDescent="0.25">
      <c r="C884" s="73"/>
      <c r="D884" s="14"/>
      <c r="E884" s="14"/>
    </row>
    <row r="885" spans="3:5" ht="15" customHeight="1" x14ac:dyDescent="0.25">
      <c r="C885" s="73"/>
      <c r="D885" s="14"/>
      <c r="E885" s="14"/>
    </row>
    <row r="886" spans="3:5" ht="15" customHeight="1" x14ac:dyDescent="0.25">
      <c r="C886" s="73"/>
      <c r="D886" s="14"/>
      <c r="E886" s="14"/>
    </row>
    <row r="887" spans="3:5" ht="15" customHeight="1" x14ac:dyDescent="0.25">
      <c r="C887" s="73"/>
      <c r="D887" s="14"/>
      <c r="E887" s="14"/>
    </row>
    <row r="888" spans="3:5" ht="15" customHeight="1" x14ac:dyDescent="0.25">
      <c r="C888" s="73"/>
      <c r="D888" s="14"/>
      <c r="E888" s="14"/>
    </row>
    <row r="889" spans="3:5" ht="15" customHeight="1" x14ac:dyDescent="0.25">
      <c r="C889" s="73"/>
      <c r="D889" s="14"/>
      <c r="E889" s="14"/>
    </row>
    <row r="890" spans="3:5" ht="15" customHeight="1" x14ac:dyDescent="0.25">
      <c r="C890" s="73"/>
      <c r="D890" s="14"/>
      <c r="E890" s="14"/>
    </row>
    <row r="891" spans="3:5" ht="15" customHeight="1" x14ac:dyDescent="0.25">
      <c r="C891" s="73"/>
      <c r="D891" s="14"/>
      <c r="E891" s="14"/>
    </row>
    <row r="892" spans="3:5" ht="15" customHeight="1" x14ac:dyDescent="0.25">
      <c r="C892" s="73"/>
      <c r="D892" s="14"/>
      <c r="E892" s="14"/>
    </row>
    <row r="893" spans="3:5" ht="15" customHeight="1" x14ac:dyDescent="0.25">
      <c r="C893" s="73"/>
      <c r="D893" s="14"/>
      <c r="E893" s="14"/>
    </row>
    <row r="894" spans="3:5" ht="15" customHeight="1" x14ac:dyDescent="0.25">
      <c r="C894" s="73"/>
      <c r="D894" s="14"/>
      <c r="E894" s="14"/>
    </row>
    <row r="895" spans="3:5" ht="15" customHeight="1" x14ac:dyDescent="0.25">
      <c r="C895" s="73"/>
      <c r="D895" s="14"/>
      <c r="E895" s="14"/>
    </row>
    <row r="896" spans="3:5" ht="15" customHeight="1" x14ac:dyDescent="0.25">
      <c r="C896" s="73"/>
      <c r="D896" s="14"/>
      <c r="E896" s="14"/>
    </row>
    <row r="897" spans="3:5" ht="15" customHeight="1" x14ac:dyDescent="0.25">
      <c r="C897" s="73"/>
      <c r="D897" s="14"/>
      <c r="E897" s="14"/>
    </row>
    <row r="898" spans="3:5" ht="15" customHeight="1" x14ac:dyDescent="0.25">
      <c r="C898" s="73"/>
      <c r="D898" s="14"/>
      <c r="E898" s="14"/>
    </row>
    <row r="899" spans="3:5" ht="15" customHeight="1" x14ac:dyDescent="0.25">
      <c r="C899" s="73"/>
      <c r="D899" s="14"/>
      <c r="E899" s="14"/>
    </row>
    <row r="900" spans="3:5" ht="15" customHeight="1" x14ac:dyDescent="0.25">
      <c r="C900" s="73"/>
      <c r="D900" s="14"/>
      <c r="E900" s="14"/>
    </row>
    <row r="901" spans="3:5" ht="15" customHeight="1" x14ac:dyDescent="0.25">
      <c r="C901" s="73"/>
      <c r="D901" s="14"/>
      <c r="E901" s="14"/>
    </row>
    <row r="902" spans="3:5" ht="15" customHeight="1" x14ac:dyDescent="0.25">
      <c r="C902" s="73"/>
      <c r="D902" s="14"/>
      <c r="E902" s="14"/>
    </row>
    <row r="903" spans="3:5" ht="15" customHeight="1" x14ac:dyDescent="0.25">
      <c r="C903" s="73"/>
      <c r="D903" s="14"/>
      <c r="E903" s="14"/>
    </row>
    <row r="904" spans="3:5" ht="15" customHeight="1" x14ac:dyDescent="0.25">
      <c r="C904" s="73"/>
      <c r="D904" s="14"/>
      <c r="E904" s="14"/>
    </row>
    <row r="905" spans="3:5" ht="15" customHeight="1" x14ac:dyDescent="0.25">
      <c r="C905" s="73"/>
      <c r="D905" s="14"/>
      <c r="E905" s="14"/>
    </row>
    <row r="906" spans="3:5" ht="15" customHeight="1" x14ac:dyDescent="0.25">
      <c r="C906" s="73"/>
      <c r="D906" s="14"/>
      <c r="E906" s="14"/>
    </row>
    <row r="907" spans="3:5" ht="15" customHeight="1" x14ac:dyDescent="0.25">
      <c r="C907" s="73"/>
      <c r="D907" s="14"/>
      <c r="E907" s="14"/>
    </row>
    <row r="908" spans="3:5" ht="15" customHeight="1" x14ac:dyDescent="0.25">
      <c r="C908" s="73"/>
      <c r="D908" s="14"/>
      <c r="E908" s="14"/>
    </row>
    <row r="909" spans="3:5" ht="15" customHeight="1" x14ac:dyDescent="0.25">
      <c r="C909" s="73"/>
      <c r="D909" s="14"/>
      <c r="E909" s="14"/>
    </row>
    <row r="910" spans="3:5" ht="15" customHeight="1" x14ac:dyDescent="0.25">
      <c r="C910" s="73"/>
      <c r="D910" s="14"/>
      <c r="E910" s="14"/>
    </row>
    <row r="911" spans="3:5" ht="15" customHeight="1" x14ac:dyDescent="0.25">
      <c r="C911" s="73"/>
      <c r="D911" s="14"/>
      <c r="E911" s="14"/>
    </row>
    <row r="912" spans="3:5" ht="15" customHeight="1" x14ac:dyDescent="0.25">
      <c r="C912" s="73"/>
      <c r="D912" s="14"/>
      <c r="E912" s="14"/>
    </row>
    <row r="913" spans="3:5" ht="15" customHeight="1" x14ac:dyDescent="0.25">
      <c r="C913" s="73"/>
      <c r="D913" s="14"/>
      <c r="E913" s="14"/>
    </row>
    <row r="914" spans="3:5" ht="15" customHeight="1" x14ac:dyDescent="0.25">
      <c r="C914" s="73"/>
      <c r="D914" s="14"/>
      <c r="E914" s="14"/>
    </row>
    <row r="915" spans="3:5" ht="15" customHeight="1" x14ac:dyDescent="0.25">
      <c r="C915" s="73"/>
      <c r="D915" s="14"/>
      <c r="E915" s="14"/>
    </row>
    <row r="916" spans="3:5" ht="15" customHeight="1" x14ac:dyDescent="0.25">
      <c r="C916" s="73"/>
      <c r="D916" s="14"/>
      <c r="E916" s="14"/>
    </row>
    <row r="917" spans="3:5" ht="15" customHeight="1" x14ac:dyDescent="0.25">
      <c r="C917" s="73"/>
      <c r="D917" s="14"/>
      <c r="E917" s="14"/>
    </row>
    <row r="918" spans="3:5" ht="15" customHeight="1" x14ac:dyDescent="0.25">
      <c r="C918" s="73"/>
      <c r="D918" s="14"/>
      <c r="E918" s="14"/>
    </row>
    <row r="919" spans="3:5" ht="15" customHeight="1" x14ac:dyDescent="0.25">
      <c r="C919" s="73"/>
      <c r="D919" s="14"/>
      <c r="E919" s="14"/>
    </row>
    <row r="920" spans="3:5" ht="15" customHeight="1" x14ac:dyDescent="0.25">
      <c r="C920" s="73"/>
      <c r="D920" s="14"/>
      <c r="E920" s="14"/>
    </row>
    <row r="921" spans="3:5" ht="15" customHeight="1" x14ac:dyDescent="0.25">
      <c r="C921" s="73"/>
      <c r="D921" s="14"/>
      <c r="E921" s="14"/>
    </row>
    <row r="922" spans="3:5" ht="15" customHeight="1" x14ac:dyDescent="0.25">
      <c r="C922" s="73"/>
      <c r="D922" s="14"/>
      <c r="E922" s="14"/>
    </row>
    <row r="923" spans="3:5" ht="15" customHeight="1" x14ac:dyDescent="0.25">
      <c r="C923" s="73"/>
      <c r="D923" s="14"/>
      <c r="E923" s="14"/>
    </row>
    <row r="924" spans="3:5" ht="15" customHeight="1" x14ac:dyDescent="0.25">
      <c r="C924" s="73"/>
      <c r="D924" s="14"/>
      <c r="E924" s="14"/>
    </row>
    <row r="925" spans="3:5" ht="15" customHeight="1" x14ac:dyDescent="0.25">
      <c r="C925" s="73"/>
      <c r="D925" s="14"/>
      <c r="E925" s="14"/>
    </row>
    <row r="926" spans="3:5" ht="15" customHeight="1" x14ac:dyDescent="0.25">
      <c r="C926" s="73"/>
      <c r="D926" s="14"/>
      <c r="E926" s="14"/>
    </row>
    <row r="927" spans="3:5" ht="15" customHeight="1" x14ac:dyDescent="0.25">
      <c r="C927" s="73"/>
      <c r="D927" s="14"/>
      <c r="E927" s="14"/>
    </row>
    <row r="928" spans="3:5" ht="15" customHeight="1" x14ac:dyDescent="0.25">
      <c r="C928" s="73"/>
      <c r="D928" s="14"/>
      <c r="E928" s="14"/>
    </row>
    <row r="929" spans="3:5" ht="15" customHeight="1" x14ac:dyDescent="0.25">
      <c r="C929" s="73"/>
      <c r="D929" s="14"/>
      <c r="E929" s="14"/>
    </row>
    <row r="930" spans="3:5" ht="15" customHeight="1" x14ac:dyDescent="0.25">
      <c r="C930" s="73"/>
      <c r="D930" s="14"/>
      <c r="E930" s="14"/>
    </row>
    <row r="931" spans="3:5" ht="15" customHeight="1" x14ac:dyDescent="0.25">
      <c r="C931" s="73"/>
    </row>
    <row r="932" spans="3:5" ht="15" customHeight="1" x14ac:dyDescent="0.25">
      <c r="C932" s="73"/>
    </row>
    <row r="933" spans="3:5" ht="15" customHeight="1" x14ac:dyDescent="0.25">
      <c r="C933" s="73"/>
    </row>
    <row r="934" spans="3:5" ht="15" customHeight="1" x14ac:dyDescent="0.25">
      <c r="C934" s="73"/>
    </row>
    <row r="935" spans="3:5" ht="15" customHeight="1" x14ac:dyDescent="0.25">
      <c r="C935" s="73"/>
    </row>
    <row r="936" spans="3:5" ht="15" customHeight="1" x14ac:dyDescent="0.25">
      <c r="C936" s="73"/>
    </row>
    <row r="937" spans="3:5" ht="15" customHeight="1" x14ac:dyDescent="0.25">
      <c r="C937" s="73"/>
    </row>
    <row r="938" spans="3:5" ht="15" customHeight="1" x14ac:dyDescent="0.25">
      <c r="C938" s="73"/>
    </row>
    <row r="939" spans="3:5" ht="15" customHeight="1" x14ac:dyDescent="0.25">
      <c r="C939" s="73"/>
    </row>
    <row r="940" spans="3:5" ht="15" customHeight="1" x14ac:dyDescent="0.25">
      <c r="C940" s="73"/>
    </row>
    <row r="941" spans="3:5" ht="15" customHeight="1" x14ac:dyDescent="0.25">
      <c r="C941" s="73"/>
    </row>
    <row r="942" spans="3:5" ht="15" customHeight="1" x14ac:dyDescent="0.25">
      <c r="C942" s="73"/>
    </row>
    <row r="943" spans="3:5" ht="15" customHeight="1" x14ac:dyDescent="0.25">
      <c r="C943" s="73"/>
    </row>
    <row r="944" spans="3:5" ht="15" customHeight="1" x14ac:dyDescent="0.25">
      <c r="C944" s="73"/>
    </row>
    <row r="945" spans="3:3" ht="15" customHeight="1" x14ac:dyDescent="0.25">
      <c r="C945" s="73"/>
    </row>
    <row r="946" spans="3:3" ht="15" customHeight="1" x14ac:dyDescent="0.25">
      <c r="C946" s="73"/>
    </row>
    <row r="947" spans="3:3" ht="15" customHeight="1" x14ac:dyDescent="0.25">
      <c r="C947" s="73"/>
    </row>
    <row r="948" spans="3:3" ht="15" customHeight="1" x14ac:dyDescent="0.25">
      <c r="C948" s="73"/>
    </row>
    <row r="949" spans="3:3" ht="15" customHeight="1" x14ac:dyDescent="0.25">
      <c r="C949" s="73"/>
    </row>
    <row r="950" spans="3:3" ht="15" customHeight="1" x14ac:dyDescent="0.25">
      <c r="C950" s="73"/>
    </row>
    <row r="951" spans="3:3" ht="15" customHeight="1" x14ac:dyDescent="0.25">
      <c r="C951" s="73"/>
    </row>
    <row r="952" spans="3:3" ht="15" customHeight="1" x14ac:dyDescent="0.25">
      <c r="C952" s="73"/>
    </row>
    <row r="953" spans="3:3" ht="15" customHeight="1" x14ac:dyDescent="0.25">
      <c r="C953" s="73"/>
    </row>
    <row r="954" spans="3:3" ht="15" customHeight="1" x14ac:dyDescent="0.25">
      <c r="C954" s="73"/>
    </row>
    <row r="955" spans="3:3" ht="15" customHeight="1" x14ac:dyDescent="0.25">
      <c r="C955" s="73"/>
    </row>
    <row r="956" spans="3:3" ht="15" customHeight="1" x14ac:dyDescent="0.25">
      <c r="C956" s="73"/>
    </row>
    <row r="957" spans="3:3" ht="15" customHeight="1" x14ac:dyDescent="0.25">
      <c r="C957" s="73"/>
    </row>
    <row r="958" spans="3:3" ht="15" customHeight="1" x14ac:dyDescent="0.25">
      <c r="C958" s="73"/>
    </row>
    <row r="959" spans="3:3" ht="15" customHeight="1" x14ac:dyDescent="0.25">
      <c r="C959" s="73"/>
    </row>
    <row r="960" spans="3:3" ht="15" customHeight="1" x14ac:dyDescent="0.25">
      <c r="C960" s="73"/>
    </row>
    <row r="961" spans="3:3" ht="15" customHeight="1" x14ac:dyDescent="0.25">
      <c r="C961" s="73"/>
    </row>
    <row r="962" spans="3:3" ht="15" customHeight="1" x14ac:dyDescent="0.25">
      <c r="C962" s="73"/>
    </row>
    <row r="963" spans="3:3" ht="15" customHeight="1" x14ac:dyDescent="0.25">
      <c r="C963" s="73"/>
    </row>
    <row r="964" spans="3:3" ht="15" customHeight="1" x14ac:dyDescent="0.25">
      <c r="C964" s="73"/>
    </row>
    <row r="965" spans="3:3" ht="15" customHeight="1" x14ac:dyDescent="0.25">
      <c r="C965" s="73"/>
    </row>
    <row r="966" spans="3:3" ht="15" customHeight="1" x14ac:dyDescent="0.25">
      <c r="C966" s="73"/>
    </row>
    <row r="967" spans="3:3" ht="15" customHeight="1" x14ac:dyDescent="0.25">
      <c r="C967" s="73"/>
    </row>
    <row r="968" spans="3:3" ht="15" customHeight="1" x14ac:dyDescent="0.25">
      <c r="C968" s="73"/>
    </row>
    <row r="969" spans="3:3" ht="15" customHeight="1" x14ac:dyDescent="0.25">
      <c r="C969" s="73"/>
    </row>
    <row r="970" spans="3:3" ht="15" customHeight="1" x14ac:dyDescent="0.25">
      <c r="C970" s="73"/>
    </row>
    <row r="971" spans="3:3" ht="15" customHeight="1" x14ac:dyDescent="0.25">
      <c r="C971" s="73"/>
    </row>
    <row r="972" spans="3:3" ht="15" customHeight="1" x14ac:dyDescent="0.25">
      <c r="C972" s="73"/>
    </row>
    <row r="973" spans="3:3" ht="15" customHeight="1" x14ac:dyDescent="0.25">
      <c r="C973" s="73"/>
    </row>
    <row r="974" spans="3:3" ht="15" customHeight="1" x14ac:dyDescent="0.25">
      <c r="C974" s="73"/>
    </row>
    <row r="975" spans="3:3" ht="15" customHeight="1" x14ac:dyDescent="0.25">
      <c r="C975" s="73"/>
    </row>
    <row r="976" spans="3:3" ht="15" customHeight="1" x14ac:dyDescent="0.25">
      <c r="C976" s="73"/>
    </row>
    <row r="977" spans="3:3" ht="15" customHeight="1" x14ac:dyDescent="0.25">
      <c r="C977" s="73"/>
    </row>
    <row r="978" spans="3:3" ht="15" customHeight="1" x14ac:dyDescent="0.25">
      <c r="C978" s="73"/>
    </row>
    <row r="979" spans="3:3" ht="15" customHeight="1" x14ac:dyDescent="0.25">
      <c r="C979" s="73"/>
    </row>
    <row r="980" spans="3:3" ht="15" customHeight="1" x14ac:dyDescent="0.25">
      <c r="C980" s="73"/>
    </row>
    <row r="981" spans="3:3" ht="15" customHeight="1" x14ac:dyDescent="0.25">
      <c r="C981" s="73"/>
    </row>
    <row r="982" spans="3:3" ht="15" customHeight="1" x14ac:dyDescent="0.25">
      <c r="C982" s="73"/>
    </row>
    <row r="983" spans="3:3" ht="15" customHeight="1" x14ac:dyDescent="0.25">
      <c r="C983" s="73"/>
    </row>
    <row r="984" spans="3:3" ht="15" customHeight="1" x14ac:dyDescent="0.25">
      <c r="C984" s="73"/>
    </row>
    <row r="985" spans="3:3" ht="15" customHeight="1" x14ac:dyDescent="0.25">
      <c r="C985" s="73"/>
    </row>
    <row r="986" spans="3:3" ht="15" customHeight="1" x14ac:dyDescent="0.25">
      <c r="C986" s="73"/>
    </row>
    <row r="987" spans="3:3" ht="15" customHeight="1" x14ac:dyDescent="0.25">
      <c r="C987" s="73"/>
    </row>
    <row r="988" spans="3:3" ht="15" customHeight="1" x14ac:dyDescent="0.25">
      <c r="C988" s="73"/>
    </row>
    <row r="989" spans="3:3" ht="15" customHeight="1" x14ac:dyDescent="0.25">
      <c r="C989" s="73"/>
    </row>
    <row r="990" spans="3:3" ht="15" customHeight="1" x14ac:dyDescent="0.25">
      <c r="C990" s="73"/>
    </row>
    <row r="991" spans="3:3" ht="15" customHeight="1" x14ac:dyDescent="0.25">
      <c r="C991" s="73"/>
    </row>
    <row r="992" spans="3:3" ht="15" customHeight="1" x14ac:dyDescent="0.25">
      <c r="C992" s="73"/>
    </row>
    <row r="993" spans="3:3" ht="15" customHeight="1" x14ac:dyDescent="0.25">
      <c r="C993" s="73"/>
    </row>
    <row r="994" spans="3:3" ht="15" customHeight="1" x14ac:dyDescent="0.25">
      <c r="C994" s="73"/>
    </row>
    <row r="995" spans="3:3" ht="15" customHeight="1" x14ac:dyDescent="0.25">
      <c r="C995" s="73"/>
    </row>
    <row r="996" spans="3:3" ht="15" customHeight="1" x14ac:dyDescent="0.25">
      <c r="C996" s="73"/>
    </row>
    <row r="997" spans="3:3" ht="15" customHeight="1" x14ac:dyDescent="0.25">
      <c r="C997" s="73"/>
    </row>
    <row r="998" spans="3:3" ht="15" customHeight="1" x14ac:dyDescent="0.25">
      <c r="C998" s="73"/>
    </row>
    <row r="999" spans="3:3" ht="15" customHeight="1" x14ac:dyDescent="0.25">
      <c r="C999" s="73"/>
    </row>
    <row r="1000" spans="3:3" ht="15" customHeight="1" x14ac:dyDescent="0.25">
      <c r="C1000" s="73"/>
    </row>
  </sheetData>
  <sheetProtection algorithmName="SHA-512" hashValue="O8bKdBV9vBuxiOXZEUD9gPgIrZZQzOXSyD2ylPtdkUaEKujGvdfI3n8HnbckW7DDxHw6wQ27VDnDQCJcHZZdLg==" saltValue="70NWpmtQMPweRrgC9bXP4A==" spinCount="100000" sheet="1" scenarios="1" formatCells="0" formatColumns="0" insertRows="0" deleteRows="0" autoFilter="0"/>
  <autoFilter ref="A5:A55" xr:uid="{00000000-0009-0000-0000-000000000000}"/>
  <dataConsolidate/>
  <mergeCells count="1">
    <mergeCell ref="B2:I3"/>
  </mergeCells>
  <phoneticPr fontId="2" type="noConversion"/>
  <pageMargins left="0.71" right="0.71" top="0.75000000000000011" bottom="0.75000000000000011" header="0.31" footer="0.31"/>
  <pageSetup paperSize="9" scale="58" orientation="landscape" r:id="rId1"/>
  <headerFooter>
    <oddHeader>&amp;C&amp;"Calibri,Normal"&amp;K000000De tilrettede Driftsudgifter 2011, Somatik
Skema 1</oddHeader>
    <oddFooter>&amp;CSide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I27"/>
  <sheetViews>
    <sheetView workbookViewId="0"/>
  </sheetViews>
  <sheetFormatPr defaultColWidth="8.85546875"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</cols>
  <sheetData>
    <row r="1" spans="1:9" ht="18" customHeight="1" x14ac:dyDescent="0.25">
      <c r="A1" s="44">
        <v>2015</v>
      </c>
      <c r="B1" s="45" t="s">
        <v>79</v>
      </c>
      <c r="C1" s="45" t="s">
        <v>80</v>
      </c>
      <c r="D1" s="45" t="s">
        <v>81</v>
      </c>
      <c r="E1" s="45" t="s">
        <v>82</v>
      </c>
      <c r="F1" s="45" t="s">
        <v>83</v>
      </c>
      <c r="G1" s="45" t="s">
        <v>84</v>
      </c>
      <c r="H1" s="63" t="s">
        <v>93</v>
      </c>
      <c r="I1" s="45" t="s">
        <v>8</v>
      </c>
    </row>
    <row r="2" spans="1:9" ht="18" customHeight="1" x14ac:dyDescent="0.25">
      <c r="A2" t="s">
        <v>98</v>
      </c>
      <c r="B2" s="6">
        <v>455346.14200000005</v>
      </c>
      <c r="C2" s="6">
        <v>29817.581797644929</v>
      </c>
      <c r="D2" s="6">
        <v>13277.713083867147</v>
      </c>
      <c r="E2" s="6">
        <v>613.82299999999998</v>
      </c>
      <c r="F2" s="6">
        <v>12960.14472090518</v>
      </c>
      <c r="G2" s="6">
        <v>46455.954179999993</v>
      </c>
      <c r="H2" s="6">
        <v>31948.787000000004</v>
      </c>
      <c r="I2" s="72">
        <f>(SUM(B2:D2))-(SUM(E2:H2))</f>
        <v>406462.72798060696</v>
      </c>
    </row>
    <row r="3" spans="1:9" ht="18" customHeight="1" x14ac:dyDescent="0.25">
      <c r="A3" t="s">
        <v>99</v>
      </c>
      <c r="B3" s="6">
        <v>4961573.6022000005</v>
      </c>
      <c r="C3" s="6">
        <v>202288.11319542269</v>
      </c>
      <c r="D3" s="6">
        <v>98563.606720243435</v>
      </c>
      <c r="E3" s="6">
        <v>2561.6419999999998</v>
      </c>
      <c r="F3" s="6">
        <v>74290.36891149047</v>
      </c>
      <c r="G3" s="6">
        <v>932148.07565999997</v>
      </c>
      <c r="H3" s="6">
        <v>-102952.856</v>
      </c>
      <c r="I3" s="72">
        <f t="shared" ref="I3:I6" si="0">(SUM(B3:D3))-(SUM(E3:H3))</f>
        <v>4356378.0915441765</v>
      </c>
    </row>
    <row r="4" spans="1:9" ht="18" customHeight="1" x14ac:dyDescent="0.25">
      <c r="A4" t="s">
        <v>100</v>
      </c>
      <c r="B4" s="6">
        <v>1064566.0762600002</v>
      </c>
      <c r="C4" s="6">
        <v>56897.166080768824</v>
      </c>
      <c r="D4" s="6">
        <v>31210.859452184723</v>
      </c>
      <c r="E4" s="6">
        <v>3123.1689999999999</v>
      </c>
      <c r="F4" s="6">
        <v>14607.707615782618</v>
      </c>
      <c r="G4" s="6">
        <v>103011.98437999999</v>
      </c>
      <c r="H4" s="6">
        <v>71004.070000000007</v>
      </c>
      <c r="I4" s="72">
        <f t="shared" si="0"/>
        <v>960927.1707971713</v>
      </c>
    </row>
    <row r="5" spans="1:9" ht="18" customHeight="1" x14ac:dyDescent="0.25">
      <c r="A5" t="s">
        <v>101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72">
        <f t="shared" si="0"/>
        <v>0</v>
      </c>
    </row>
    <row r="6" spans="1:9" ht="18" customHeight="1" x14ac:dyDescent="0.25">
      <c r="A6" t="s">
        <v>54</v>
      </c>
      <c r="B6" s="6">
        <v>0</v>
      </c>
      <c r="C6" s="6">
        <v>742840.71424379363</v>
      </c>
      <c r="D6" s="6">
        <v>225934.00906528419</v>
      </c>
      <c r="E6" s="6">
        <v>0</v>
      </c>
      <c r="F6" s="6">
        <v>0</v>
      </c>
      <c r="G6" s="6">
        <v>968774.72330907802</v>
      </c>
      <c r="H6" s="6">
        <v>0</v>
      </c>
      <c r="I6" s="72">
        <f t="shared" si="0"/>
        <v>0</v>
      </c>
    </row>
    <row r="7" spans="1:9" ht="18" customHeight="1" x14ac:dyDescent="0.25">
      <c r="B7" s="6"/>
      <c r="C7" s="6"/>
      <c r="D7" s="6"/>
      <c r="E7" s="6"/>
      <c r="F7" s="6"/>
      <c r="G7" s="6"/>
    </row>
    <row r="8" spans="1:9" ht="18" customHeight="1" x14ac:dyDescent="0.25">
      <c r="A8" s="44">
        <v>2014</v>
      </c>
      <c r="B8" s="6"/>
      <c r="C8" s="6"/>
      <c r="D8" s="6"/>
      <c r="E8" s="6"/>
      <c r="F8" s="6"/>
      <c r="G8" s="6"/>
    </row>
    <row r="9" spans="1:9" ht="18" customHeight="1" x14ac:dyDescent="0.25">
      <c r="A9" t="s">
        <v>98</v>
      </c>
      <c r="B9" s="6">
        <v>433832</v>
      </c>
      <c r="C9" s="6">
        <v>27620</v>
      </c>
      <c r="D9" s="6">
        <v>11880</v>
      </c>
      <c r="E9" s="6">
        <v>597.50699999999995</v>
      </c>
      <c r="F9" s="6">
        <v>9410</v>
      </c>
      <c r="G9" s="6">
        <v>24409</v>
      </c>
      <c r="H9" s="6">
        <v>23250.830999999998</v>
      </c>
      <c r="I9" s="72">
        <f t="shared" ref="I9:I13" si="1">(SUM(B9:D9))-(SUM(E9:H9))</f>
        <v>415664.66200000001</v>
      </c>
    </row>
    <row r="10" spans="1:9" ht="18" customHeight="1" x14ac:dyDescent="0.25">
      <c r="A10" t="s">
        <v>99</v>
      </c>
      <c r="B10" s="6">
        <v>4322420</v>
      </c>
      <c r="C10" s="6">
        <v>201620</v>
      </c>
      <c r="D10" s="6">
        <v>99026</v>
      </c>
      <c r="E10" s="6">
        <v>2699.7150000000001</v>
      </c>
      <c r="F10" s="6">
        <v>74267</v>
      </c>
      <c r="G10" s="6">
        <v>251755</v>
      </c>
      <c r="H10" s="6">
        <v>-86316.297000000006</v>
      </c>
      <c r="I10" s="72">
        <f t="shared" si="1"/>
        <v>4380660.5820000004</v>
      </c>
    </row>
    <row r="11" spans="1:9" ht="18" customHeight="1" x14ac:dyDescent="0.25">
      <c r="A11" t="s">
        <v>100</v>
      </c>
      <c r="B11" s="6">
        <v>997503</v>
      </c>
      <c r="C11" s="6">
        <v>53388</v>
      </c>
      <c r="D11" s="6">
        <v>29922</v>
      </c>
      <c r="E11" s="6">
        <v>3213.4810000000002</v>
      </c>
      <c r="F11" s="6">
        <v>17557</v>
      </c>
      <c r="G11" s="6">
        <v>59315</v>
      </c>
      <c r="H11" s="6">
        <v>63065.466</v>
      </c>
      <c r="I11" s="72">
        <f t="shared" si="1"/>
        <v>937662.05300000007</v>
      </c>
    </row>
    <row r="12" spans="1:9" ht="18" customHeight="1" x14ac:dyDescent="0.25">
      <c r="A12" t="s">
        <v>101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72">
        <f t="shared" si="1"/>
        <v>0</v>
      </c>
    </row>
    <row r="13" spans="1:9" ht="18" customHeight="1" x14ac:dyDescent="0.25">
      <c r="A13" t="s">
        <v>54</v>
      </c>
      <c r="B13" s="6">
        <v>0</v>
      </c>
      <c r="C13" s="6">
        <v>1458982</v>
      </c>
      <c r="D13" s="6">
        <v>209529</v>
      </c>
      <c r="E13" s="6">
        <v>0</v>
      </c>
      <c r="F13" s="6">
        <v>0</v>
      </c>
      <c r="G13" s="6">
        <v>1668510</v>
      </c>
      <c r="H13" s="6">
        <v>0</v>
      </c>
      <c r="I13" s="72">
        <f t="shared" si="1"/>
        <v>1</v>
      </c>
    </row>
    <row r="14" spans="1:9" ht="18" customHeight="1" x14ac:dyDescent="0.25">
      <c r="A14" s="44"/>
      <c r="B14" s="6"/>
      <c r="C14" s="6"/>
      <c r="D14" s="6"/>
      <c r="E14" s="6"/>
      <c r="F14" s="6"/>
      <c r="G14" s="6"/>
    </row>
    <row r="15" spans="1:9" s="49" customFormat="1" ht="18" customHeight="1" x14ac:dyDescent="0.25">
      <c r="A15" s="84"/>
      <c r="B15" s="50"/>
      <c r="C15" s="50"/>
      <c r="D15" s="50"/>
      <c r="E15" s="50"/>
      <c r="F15" s="50"/>
      <c r="G15" s="50"/>
      <c r="H15" s="50"/>
    </row>
    <row r="16" spans="1:9" ht="18" customHeight="1" x14ac:dyDescent="0.25">
      <c r="B16" s="6"/>
      <c r="C16" s="6"/>
      <c r="D16" s="6"/>
      <c r="E16" s="6"/>
      <c r="F16" s="6"/>
      <c r="G16" s="6"/>
    </row>
    <row r="17" spans="2:7" ht="18" customHeight="1" x14ac:dyDescent="0.25">
      <c r="B17" s="6"/>
      <c r="C17" s="6"/>
      <c r="D17" s="6"/>
      <c r="E17" s="6"/>
      <c r="F17" s="6"/>
      <c r="G17" s="6"/>
    </row>
    <row r="18" spans="2:7" ht="18" customHeight="1" x14ac:dyDescent="0.25">
      <c r="B18" s="6"/>
      <c r="C18" s="6"/>
      <c r="D18" s="6"/>
      <c r="E18" s="6"/>
      <c r="F18" s="6"/>
      <c r="G18" s="6"/>
    </row>
    <row r="19" spans="2:7" ht="18" customHeight="1" x14ac:dyDescent="0.25">
      <c r="B19" s="6"/>
      <c r="C19" s="6"/>
      <c r="D19" s="6"/>
      <c r="E19" s="6"/>
      <c r="F19" s="6"/>
      <c r="G19" s="6"/>
    </row>
    <row r="20" spans="2:7" ht="18" customHeight="1" x14ac:dyDescent="0.25">
      <c r="B20" s="6"/>
      <c r="C20" s="6"/>
      <c r="D20" s="6"/>
      <c r="E20" s="6"/>
      <c r="F20" s="6"/>
      <c r="G20" s="6"/>
    </row>
    <row r="21" spans="2:7" ht="18" customHeight="1" x14ac:dyDescent="0.25">
      <c r="B21" s="6"/>
      <c r="C21" s="6"/>
      <c r="D21" s="6"/>
      <c r="E21" s="6"/>
      <c r="F21" s="6"/>
      <c r="G21" s="6"/>
    </row>
    <row r="22" spans="2:7" ht="18" customHeight="1" x14ac:dyDescent="0.25">
      <c r="B22" s="6"/>
      <c r="C22" s="6"/>
      <c r="D22" s="6"/>
      <c r="E22" s="6"/>
      <c r="F22" s="6"/>
      <c r="G22" s="6"/>
    </row>
    <row r="23" spans="2:7" ht="18" customHeight="1" x14ac:dyDescent="0.25">
      <c r="B23" s="6"/>
      <c r="C23" s="6"/>
      <c r="D23" s="6"/>
      <c r="E23" s="6"/>
      <c r="F23" s="6"/>
      <c r="G23" s="6"/>
    </row>
    <row r="24" spans="2:7" ht="18" customHeight="1" x14ac:dyDescent="0.25">
      <c r="B24" s="6"/>
      <c r="C24" s="6"/>
      <c r="D24" s="6"/>
      <c r="E24" s="6"/>
      <c r="F24" s="6"/>
      <c r="G24" s="6"/>
    </row>
    <row r="25" spans="2:7" ht="18" customHeight="1" x14ac:dyDescent="0.25">
      <c r="B25" s="6"/>
      <c r="C25" s="6"/>
      <c r="D25" s="6"/>
      <c r="E25" s="6"/>
      <c r="F25" s="6"/>
      <c r="G25" s="6"/>
    </row>
    <row r="26" spans="2:7" ht="18" customHeight="1" x14ac:dyDescent="0.25">
      <c r="B26" s="6"/>
      <c r="C26" s="6"/>
      <c r="D26" s="6"/>
      <c r="E26" s="6"/>
      <c r="F26" s="6"/>
      <c r="G26" s="6"/>
    </row>
    <row r="27" spans="2:7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cPHkwKw7gVTOPXHrmV0n8ydsYSrVj9k4+ziZdemMpflvkYPmINdRlPtk2N+GrqiqCHaD88fgfX2+xpC9XR5pxg==" saltValue="JDlq0s2syMvoHsALbIfU7A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9"/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85</v>
      </c>
    </row>
    <row r="2" spans="1:2" ht="24.75" customHeight="1" x14ac:dyDescent="0.25">
      <c r="A2" s="11" t="s">
        <v>86</v>
      </c>
      <c r="B2" s="32" t="s">
        <v>122</v>
      </c>
    </row>
    <row r="3" spans="1:2" x14ac:dyDescent="0.25">
      <c r="A3" s="11" t="s">
        <v>79</v>
      </c>
      <c r="B3" s="31">
        <v>0</v>
      </c>
    </row>
    <row r="4" spans="1:2" x14ac:dyDescent="0.25">
      <c r="A4" s="11" t="s">
        <v>80</v>
      </c>
      <c r="B4" s="31">
        <v>742840.71424379363</v>
      </c>
    </row>
    <row r="5" spans="1:2" x14ac:dyDescent="0.25">
      <c r="A5" s="11" t="s">
        <v>81</v>
      </c>
      <c r="B5" s="31">
        <v>225934.00906528419</v>
      </c>
    </row>
    <row r="6" spans="1:2" x14ac:dyDescent="0.25">
      <c r="A6" s="11" t="s">
        <v>82</v>
      </c>
      <c r="B6" s="11">
        <v>0</v>
      </c>
    </row>
    <row r="7" spans="1:2" x14ac:dyDescent="0.25">
      <c r="A7" s="11" t="s">
        <v>83</v>
      </c>
      <c r="B7" s="31">
        <v>0</v>
      </c>
    </row>
    <row r="8" spans="1:2" ht="15.75" thickBot="1" x14ac:dyDescent="0.3">
      <c r="A8" s="11" t="s">
        <v>84</v>
      </c>
      <c r="B8" s="31">
        <v>968774.72330907802</v>
      </c>
    </row>
    <row r="9" spans="1:2" x14ac:dyDescent="0.25">
      <c r="A9" s="33" t="s">
        <v>94</v>
      </c>
      <c r="B9" s="34">
        <f>+B3+B4+B5-B6-B7-B8</f>
        <v>0</v>
      </c>
    </row>
  </sheetData>
  <sheetProtection algorithmName="SHA-512" hashValue="Yl8ESJdrm5Ht+Wg1MBgglI/C9eouaTsLrbCX7jcF25hpOWEKnhDnPzpjaFUviO5PfbClpU1UHe70ZlPWtFGgjw==" saltValue="CSbwatOJ3cyRjnJWYxd7Bw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5.140625" bestFit="1" customWidth="1"/>
    <col min="3" max="3" width="14.42578125" customWidth="1"/>
    <col min="4" max="4" width="11" customWidth="1"/>
    <col min="5" max="6" width="9.85546875" bestFit="1" customWidth="1"/>
    <col min="7" max="7" width="12.28515625" customWidth="1"/>
    <col min="8" max="8" width="11.7109375" customWidth="1"/>
    <col min="9" max="9" width="19" bestFit="1" customWidth="1"/>
  </cols>
  <sheetData>
    <row r="1" spans="1:15" ht="15" customHeight="1" x14ac:dyDescent="0.25">
      <c r="A1" s="4" t="s">
        <v>102</v>
      </c>
      <c r="B1" s="2"/>
      <c r="C1" s="2"/>
      <c r="D1" s="2"/>
    </row>
    <row r="2" spans="1:15" ht="15" customHeight="1" x14ac:dyDescent="0.25">
      <c r="B2" s="181" t="s">
        <v>14</v>
      </c>
      <c r="C2" s="181"/>
      <c r="D2" s="181"/>
      <c r="E2" s="181"/>
      <c r="F2" s="181"/>
      <c r="G2" s="181"/>
      <c r="H2" s="181"/>
      <c r="I2" s="181"/>
    </row>
    <row r="3" spans="1:15" ht="15" customHeight="1" x14ac:dyDescent="0.25">
      <c r="B3" s="181"/>
      <c r="C3" s="181"/>
      <c r="D3" s="181"/>
      <c r="E3" s="181"/>
      <c r="F3" s="181"/>
      <c r="G3" s="181"/>
      <c r="H3" s="181"/>
      <c r="I3" s="181"/>
    </row>
    <row r="4" spans="1:15" ht="15" customHeight="1" x14ac:dyDescent="0.25">
      <c r="C4" s="73"/>
      <c r="D4" s="14"/>
      <c r="E4" s="14"/>
    </row>
    <row r="5" spans="1:15" ht="15" customHeight="1" x14ac:dyDescent="0.25">
      <c r="A5" t="s">
        <v>10</v>
      </c>
      <c r="C5" s="39">
        <v>2015</v>
      </c>
      <c r="D5" s="39">
        <v>2014</v>
      </c>
      <c r="E5" s="15">
        <v>2013</v>
      </c>
      <c r="F5" s="2">
        <v>2012</v>
      </c>
      <c r="G5" s="38" t="s">
        <v>117</v>
      </c>
      <c r="H5" s="3" t="s">
        <v>11</v>
      </c>
      <c r="I5" s="5" t="s">
        <v>13</v>
      </c>
    </row>
    <row r="6" spans="1:15" ht="15" customHeight="1" x14ac:dyDescent="0.25">
      <c r="A6" s="49" t="s">
        <v>98</v>
      </c>
      <c r="B6" s="109"/>
      <c r="C6" s="110"/>
      <c r="D6" s="110"/>
      <c r="E6" s="111"/>
      <c r="F6" s="112"/>
      <c r="G6" s="112"/>
      <c r="H6" s="112"/>
      <c r="I6" s="112"/>
    </row>
    <row r="7" spans="1:15" ht="15" customHeight="1" x14ac:dyDescent="0.25">
      <c r="A7" s="16" t="s">
        <v>98</v>
      </c>
      <c r="B7" s="103" t="s">
        <v>0</v>
      </c>
      <c r="C7" s="120">
        <v>14855.606206567651</v>
      </c>
      <c r="D7" s="121">
        <v>14332</v>
      </c>
      <c r="E7" s="104">
        <v>11897</v>
      </c>
      <c r="F7" s="104">
        <v>10382.20841970527</v>
      </c>
      <c r="G7" s="104">
        <f>IF(ISERROR(($C7-$D7))=TRUE,"",$C7-$D7)</f>
        <v>523.60620656765059</v>
      </c>
      <c r="H7" s="104" t="str">
        <f>IF(ISERROR(($C7-$D7)/$D7*100)=TRUE,"",IF((($C7-$D7)/$D7*100)&lt;-7,FIXED(($C7-$D7)/$D7*100,1,TRUE)&amp;"%  ▼",IF((($C7-$D7)/$D7*100)&gt;7,FIXED(($C7-$D7)/$D7*100,1,TRUE)&amp;"%  ▲",FIXED(($C7-$D7)/$D7*100,1,TRUE)&amp;"%")))</f>
        <v>3,7%</v>
      </c>
      <c r="I7" s="105"/>
      <c r="J7" s="73"/>
      <c r="K7" s="73"/>
      <c r="L7" s="73"/>
      <c r="M7" s="73"/>
      <c r="N7" s="73"/>
      <c r="O7" s="73"/>
    </row>
    <row r="8" spans="1:15" ht="15" customHeight="1" x14ac:dyDescent="0.25">
      <c r="A8" s="16" t="s">
        <v>98</v>
      </c>
      <c r="B8" s="111" t="s">
        <v>1</v>
      </c>
      <c r="C8" s="118">
        <v>19161.185895950941</v>
      </c>
      <c r="D8" s="116">
        <v>18109</v>
      </c>
      <c r="E8" s="106">
        <v>12950</v>
      </c>
      <c r="F8" s="106">
        <v>11723.602001465395</v>
      </c>
      <c r="G8" s="106">
        <f t="shared" ref="G8:G45" si="0">IF(ISERROR(($C8-$D8))=TRUE,"",$C8-$D8)</f>
        <v>1052.1858959509409</v>
      </c>
      <c r="H8" s="106" t="str">
        <f t="shared" ref="H8:H45" si="1">IF(ISERROR(($C8-$D8)/$D8*100)=TRUE,"",IF((($C8-$D8)/$D8*100)&lt;-7,FIXED(($C8-$D8)/$D8*100,1,TRUE)&amp;"%  ▼",IF((($C8-$D8)/$D8*100)&gt;7,FIXED(($C8-$D8)/$D8*100,1,TRUE)&amp;"%  ▲",FIXED(($C8-$D8)/$D8*100,1,TRUE)&amp;"%")))</f>
        <v>5,8%</v>
      </c>
      <c r="I8" s="117"/>
      <c r="J8" s="73"/>
      <c r="K8" s="73"/>
      <c r="L8" s="73"/>
      <c r="M8" s="73"/>
      <c r="N8" s="73"/>
      <c r="O8" s="73"/>
    </row>
    <row r="9" spans="1:15" ht="15" customHeight="1" x14ac:dyDescent="0.25">
      <c r="A9" s="16" t="s">
        <v>98</v>
      </c>
      <c r="B9" s="103" t="s">
        <v>2</v>
      </c>
      <c r="C9" s="120">
        <v>16680.63413655174</v>
      </c>
      <c r="D9" s="121">
        <v>14694</v>
      </c>
      <c r="E9" s="104">
        <v>16085</v>
      </c>
      <c r="F9" s="104">
        <v>8522.8434645384532</v>
      </c>
      <c r="G9" s="104">
        <f t="shared" si="0"/>
        <v>1986.6341365517401</v>
      </c>
      <c r="H9" s="104" t="str">
        <f t="shared" si="1"/>
        <v>13,5%  ▲</v>
      </c>
      <c r="I9" s="105"/>
      <c r="J9" s="73"/>
      <c r="K9" s="73"/>
      <c r="L9" s="73"/>
      <c r="M9" s="73"/>
      <c r="N9" s="73"/>
      <c r="O9" s="73"/>
    </row>
    <row r="10" spans="1:15" ht="15" customHeight="1" x14ac:dyDescent="0.25">
      <c r="A10" s="16" t="s">
        <v>98</v>
      </c>
      <c r="B10" s="111" t="s">
        <v>3</v>
      </c>
      <c r="C10" s="118">
        <v>0</v>
      </c>
      <c r="D10" s="116">
        <v>0</v>
      </c>
      <c r="E10" s="106">
        <v>0</v>
      </c>
      <c r="F10" s="106">
        <v>0</v>
      </c>
      <c r="G10" s="106">
        <f t="shared" si="0"/>
        <v>0</v>
      </c>
      <c r="H10" s="106" t="str">
        <f t="shared" si="1"/>
        <v/>
      </c>
      <c r="I10" s="117"/>
      <c r="J10" s="73"/>
      <c r="K10" s="73"/>
      <c r="L10" s="73"/>
      <c r="M10" s="73"/>
      <c r="N10" s="73"/>
      <c r="O10" s="73"/>
    </row>
    <row r="11" spans="1:15" ht="15" customHeight="1" x14ac:dyDescent="0.25">
      <c r="A11" s="16" t="s">
        <v>98</v>
      </c>
      <c r="B11" s="103" t="s">
        <v>4</v>
      </c>
      <c r="C11" s="120">
        <v>0</v>
      </c>
      <c r="D11" s="121">
        <v>0</v>
      </c>
      <c r="E11" s="104">
        <v>0</v>
      </c>
      <c r="F11" s="104">
        <v>0</v>
      </c>
      <c r="G11" s="104">
        <f t="shared" si="0"/>
        <v>0</v>
      </c>
      <c r="H11" s="104" t="str">
        <f t="shared" si="1"/>
        <v/>
      </c>
      <c r="I11" s="105"/>
      <c r="J11" s="73"/>
      <c r="K11" s="73"/>
      <c r="L11" s="73"/>
      <c r="M11" s="73"/>
      <c r="N11" s="73"/>
      <c r="O11" s="73"/>
    </row>
    <row r="12" spans="1:15" ht="15" customHeight="1" x14ac:dyDescent="0.25">
      <c r="A12" s="16" t="s">
        <v>98</v>
      </c>
      <c r="B12" s="111" t="s">
        <v>5</v>
      </c>
      <c r="C12" s="118">
        <v>-2543.9454327981098</v>
      </c>
      <c r="D12" s="116">
        <v>-522</v>
      </c>
      <c r="E12" s="106">
        <v>-1355</v>
      </c>
      <c r="F12" s="106">
        <v>-488.87812113624852</v>
      </c>
      <c r="G12" s="106">
        <f t="shared" si="0"/>
        <v>-2021.9454327981098</v>
      </c>
      <c r="H12" s="106" t="str">
        <f t="shared" si="1"/>
        <v>387,3%  ▲</v>
      </c>
      <c r="I12" s="117"/>
      <c r="J12" s="73"/>
      <c r="K12" s="73"/>
      <c r="L12" s="73"/>
      <c r="M12" s="73"/>
      <c r="N12" s="73"/>
      <c r="O12" s="73"/>
    </row>
    <row r="13" spans="1:15" ht="15" customHeight="1" x14ac:dyDescent="0.25">
      <c r="A13" s="16" t="s">
        <v>98</v>
      </c>
      <c r="B13" s="103" t="s">
        <v>6</v>
      </c>
      <c r="C13" s="120">
        <v>0</v>
      </c>
      <c r="D13" s="121">
        <v>0</v>
      </c>
      <c r="E13" s="104">
        <v>0</v>
      </c>
      <c r="F13" s="104">
        <v>0</v>
      </c>
      <c r="G13" s="104">
        <f t="shared" si="0"/>
        <v>0</v>
      </c>
      <c r="H13" s="104" t="str">
        <f t="shared" si="1"/>
        <v/>
      </c>
      <c r="I13" s="105"/>
      <c r="J13" s="73"/>
      <c r="K13" s="73"/>
      <c r="L13" s="73"/>
      <c r="M13" s="73"/>
      <c r="N13" s="73"/>
      <c r="O13" s="73"/>
    </row>
    <row r="14" spans="1:15" ht="15" customHeight="1" x14ac:dyDescent="0.25">
      <c r="A14" s="16" t="s">
        <v>98</v>
      </c>
      <c r="B14" s="111" t="s">
        <v>7</v>
      </c>
      <c r="C14" s="118">
        <v>-18335.899008627301</v>
      </c>
      <c r="D14" s="116">
        <v>-18993</v>
      </c>
      <c r="E14" s="116">
        <v>-12411</v>
      </c>
      <c r="F14" s="106">
        <v>-11242.280250528338</v>
      </c>
      <c r="G14" s="106">
        <f t="shared" si="0"/>
        <v>657.10099137269935</v>
      </c>
      <c r="H14" s="106" t="str">
        <f t="shared" si="1"/>
        <v>-3,5%</v>
      </c>
      <c r="I14" s="117"/>
      <c r="J14" s="73"/>
      <c r="K14" s="73"/>
      <c r="L14" s="73"/>
      <c r="M14" s="73"/>
      <c r="N14" s="73"/>
      <c r="O14" s="73"/>
    </row>
    <row r="15" spans="1:15" s="2" customFormat="1" ht="15" customHeight="1" x14ac:dyDescent="0.25">
      <c r="A15" s="17" t="s">
        <v>98</v>
      </c>
      <c r="B15" s="107" t="s">
        <v>8</v>
      </c>
      <c r="C15" s="108">
        <f>SUM(C7:C14)</f>
        <v>29817.581797644929</v>
      </c>
      <c r="D15" s="108">
        <f>SUM(D7:D14)</f>
        <v>27620</v>
      </c>
      <c r="E15" s="108">
        <f>SUM(E7:E14)</f>
        <v>27166</v>
      </c>
      <c r="F15" s="108">
        <f>SUM(F7:F14)</f>
        <v>18897.495514044538</v>
      </c>
      <c r="G15" s="70">
        <f t="shared" si="0"/>
        <v>2197.5817976449289</v>
      </c>
      <c r="H15" s="70" t="str">
        <f t="shared" si="1"/>
        <v>8,0%  ▲</v>
      </c>
      <c r="I15" s="122"/>
      <c r="J15" s="15"/>
      <c r="K15" s="15"/>
      <c r="L15" s="15"/>
      <c r="M15" s="15"/>
      <c r="N15" s="15"/>
      <c r="O15" s="15"/>
    </row>
    <row r="16" spans="1:15" ht="15" customHeight="1" x14ac:dyDescent="0.25">
      <c r="A16" s="49" t="s">
        <v>99</v>
      </c>
      <c r="B16" s="109"/>
      <c r="C16" s="124"/>
      <c r="D16" s="124"/>
      <c r="E16" s="116"/>
      <c r="F16" s="119"/>
      <c r="G16" s="106">
        <f t="shared" si="0"/>
        <v>0</v>
      </c>
      <c r="H16" s="106" t="str">
        <f t="shared" si="1"/>
        <v/>
      </c>
      <c r="I16" s="112"/>
    </row>
    <row r="17" spans="1:15" ht="15" customHeight="1" x14ac:dyDescent="0.25">
      <c r="A17" s="16" t="s">
        <v>99</v>
      </c>
      <c r="B17" s="103" t="s">
        <v>0</v>
      </c>
      <c r="C17" s="120">
        <v>145066.33142042602</v>
      </c>
      <c r="D17" s="121">
        <v>140617</v>
      </c>
      <c r="E17" s="104">
        <f>122492+7523</f>
        <v>130015</v>
      </c>
      <c r="F17" s="104">
        <v>110306.77232204274</v>
      </c>
      <c r="G17" s="104">
        <f t="shared" si="0"/>
        <v>4449.3314204260241</v>
      </c>
      <c r="H17" s="104" t="str">
        <f t="shared" si="1"/>
        <v>3,2%</v>
      </c>
      <c r="I17" s="105"/>
      <c r="J17" s="73"/>
      <c r="K17" s="73"/>
      <c r="L17" s="73"/>
      <c r="M17" s="73"/>
      <c r="N17" s="73"/>
      <c r="O17" s="73"/>
    </row>
    <row r="18" spans="1:15" ht="15" customHeight="1" x14ac:dyDescent="0.25">
      <c r="A18" s="16" t="s">
        <v>99</v>
      </c>
      <c r="B18" s="111" t="s">
        <v>1</v>
      </c>
      <c r="C18" s="118">
        <v>487764.6942046092</v>
      </c>
      <c r="D18" s="116">
        <v>480865</v>
      </c>
      <c r="E18" s="123">
        <f>420948+5796</f>
        <v>426744</v>
      </c>
      <c r="F18" s="123">
        <v>400019.51167142001</v>
      </c>
      <c r="G18" s="106">
        <f t="shared" si="0"/>
        <v>6899.6942046092008</v>
      </c>
      <c r="H18" s="106" t="str">
        <f t="shared" si="1"/>
        <v>1,4%</v>
      </c>
      <c r="I18" s="117"/>
      <c r="J18" s="73"/>
      <c r="K18" s="73"/>
      <c r="L18" s="73"/>
      <c r="M18" s="73"/>
      <c r="N18" s="73"/>
      <c r="O18" s="73"/>
    </row>
    <row r="19" spans="1:15" ht="15" customHeight="1" x14ac:dyDescent="0.25">
      <c r="A19" s="16" t="s">
        <v>99</v>
      </c>
      <c r="B19" s="103" t="s">
        <v>2</v>
      </c>
      <c r="C19" s="120">
        <v>121639.08954810169</v>
      </c>
      <c r="D19" s="121">
        <v>113424</v>
      </c>
      <c r="E19" s="104">
        <f>125782+10664</f>
        <v>136446</v>
      </c>
      <c r="F19" s="104">
        <v>57230.410252694972</v>
      </c>
      <c r="G19" s="104">
        <f t="shared" si="0"/>
        <v>8215.0895481016923</v>
      </c>
      <c r="H19" s="104" t="str">
        <f t="shared" si="1"/>
        <v>7,2%  ▲</v>
      </c>
      <c r="I19" s="105"/>
      <c r="J19" s="73"/>
      <c r="K19" s="73"/>
      <c r="L19" s="73"/>
      <c r="M19" s="73"/>
      <c r="N19" s="73"/>
      <c r="O19" s="73"/>
    </row>
    <row r="20" spans="1:15" ht="15" customHeight="1" x14ac:dyDescent="0.25">
      <c r="A20" s="16" t="s">
        <v>99</v>
      </c>
      <c r="B20" s="111" t="s">
        <v>3</v>
      </c>
      <c r="C20" s="118">
        <v>0</v>
      </c>
      <c r="D20" s="116">
        <v>0</v>
      </c>
      <c r="E20" s="106">
        <v>0</v>
      </c>
      <c r="F20" s="106">
        <v>0</v>
      </c>
      <c r="G20" s="106">
        <f t="shared" si="0"/>
        <v>0</v>
      </c>
      <c r="H20" s="106" t="str">
        <f t="shared" si="1"/>
        <v/>
      </c>
      <c r="I20" s="117"/>
      <c r="J20" s="73"/>
      <c r="K20" s="73"/>
      <c r="L20" s="73"/>
      <c r="M20" s="73"/>
      <c r="N20" s="73"/>
      <c r="O20" s="73"/>
    </row>
    <row r="21" spans="1:15" ht="15" customHeight="1" x14ac:dyDescent="0.25">
      <c r="A21" s="16" t="s">
        <v>99</v>
      </c>
      <c r="B21" s="103" t="s">
        <v>4</v>
      </c>
      <c r="C21" s="120">
        <v>0</v>
      </c>
      <c r="D21" s="121">
        <v>0</v>
      </c>
      <c r="E21" s="104">
        <v>0</v>
      </c>
      <c r="F21" s="104">
        <v>0</v>
      </c>
      <c r="G21" s="104">
        <f t="shared" si="0"/>
        <v>0</v>
      </c>
      <c r="H21" s="104" t="str">
        <f t="shared" si="1"/>
        <v/>
      </c>
      <c r="I21" s="105"/>
      <c r="J21" s="73"/>
      <c r="K21" s="73"/>
      <c r="L21" s="73"/>
      <c r="M21" s="73"/>
      <c r="N21" s="73"/>
      <c r="O21" s="73"/>
    </row>
    <row r="22" spans="1:15" ht="15" customHeight="1" x14ac:dyDescent="0.25">
      <c r="A22" s="16" t="s">
        <v>99</v>
      </c>
      <c r="B22" s="111" t="s">
        <v>5</v>
      </c>
      <c r="C22" s="118">
        <v>-19942.482664813586</v>
      </c>
      <c r="D22" s="116">
        <v>-7644</v>
      </c>
      <c r="E22" s="106">
        <f>-12200-989</f>
        <v>-13189</v>
      </c>
      <c r="F22" s="106">
        <v>-9424.7938566340108</v>
      </c>
      <c r="G22" s="106">
        <f t="shared" si="0"/>
        <v>-12298.482664813586</v>
      </c>
      <c r="H22" s="106" t="str">
        <f t="shared" si="1"/>
        <v>160,9%  ▲</v>
      </c>
      <c r="I22" s="117"/>
      <c r="J22" s="73"/>
      <c r="K22" s="73"/>
      <c r="L22" s="73"/>
      <c r="M22" s="73"/>
      <c r="N22" s="73"/>
      <c r="O22" s="73"/>
    </row>
    <row r="23" spans="1:15" ht="15" customHeight="1" x14ac:dyDescent="0.25">
      <c r="A23" s="16" t="s">
        <v>99</v>
      </c>
      <c r="B23" s="103" t="s">
        <v>6</v>
      </c>
      <c r="C23" s="120">
        <v>0</v>
      </c>
      <c r="D23" s="121">
        <v>0</v>
      </c>
      <c r="E23" s="121">
        <v>0</v>
      </c>
      <c r="F23" s="104">
        <v>0</v>
      </c>
      <c r="G23" s="104">
        <f t="shared" si="0"/>
        <v>0</v>
      </c>
      <c r="H23" s="104" t="str">
        <f t="shared" si="1"/>
        <v/>
      </c>
      <c r="I23" s="105"/>
      <c r="J23" s="73"/>
      <c r="K23" s="73"/>
      <c r="L23" s="73"/>
      <c r="M23" s="73"/>
      <c r="N23" s="73"/>
      <c r="O23" s="73"/>
    </row>
    <row r="24" spans="1:15" ht="15" customHeight="1" x14ac:dyDescent="0.25">
      <c r="A24" s="16" t="s">
        <v>99</v>
      </c>
      <c r="B24" s="111" t="s">
        <v>7</v>
      </c>
      <c r="C24" s="118">
        <v>-532239.51931290049</v>
      </c>
      <c r="D24" s="116">
        <v>-525642</v>
      </c>
      <c r="E24" s="116">
        <f>-446961-5194</f>
        <v>-452155</v>
      </c>
      <c r="F24" s="106">
        <v>-417059.37008042488</v>
      </c>
      <c r="G24" s="106">
        <f t="shared" si="0"/>
        <v>-6597.5193129004911</v>
      </c>
      <c r="H24" s="106" t="str">
        <f t="shared" si="1"/>
        <v>1,3%</v>
      </c>
      <c r="I24" s="117"/>
      <c r="J24" s="73"/>
      <c r="K24" s="73"/>
      <c r="L24" s="73"/>
      <c r="M24" s="73"/>
      <c r="N24" s="73"/>
      <c r="O24" s="73"/>
    </row>
    <row r="25" spans="1:15" s="2" customFormat="1" ht="15" customHeight="1" x14ac:dyDescent="0.25">
      <c r="A25" s="17" t="s">
        <v>99</v>
      </c>
      <c r="B25" s="107" t="s">
        <v>8</v>
      </c>
      <c r="C25" s="108">
        <f>SUM(C17:C24)</f>
        <v>202288.11319542269</v>
      </c>
      <c r="D25" s="108">
        <f>SUM(D17:D24)</f>
        <v>201620</v>
      </c>
      <c r="E25" s="108">
        <f>SUM(E17:E24)</f>
        <v>227861</v>
      </c>
      <c r="F25" s="108">
        <f>SUM(F17:F24)</f>
        <v>141072.53030909883</v>
      </c>
      <c r="G25" s="70">
        <f t="shared" si="0"/>
        <v>668.11319542268757</v>
      </c>
      <c r="H25" s="70" t="str">
        <f t="shared" si="1"/>
        <v>0,3%</v>
      </c>
      <c r="I25" s="122"/>
      <c r="J25" s="15"/>
      <c r="K25" s="15"/>
      <c r="L25" s="15"/>
      <c r="M25" s="15"/>
      <c r="N25" s="15"/>
      <c r="O25" s="15"/>
    </row>
    <row r="26" spans="1:15" ht="15" customHeight="1" x14ac:dyDescent="0.25">
      <c r="A26" s="49" t="s">
        <v>100</v>
      </c>
      <c r="B26" s="109"/>
      <c r="C26" s="124"/>
      <c r="D26" s="124"/>
      <c r="E26" s="116"/>
      <c r="F26" s="119"/>
      <c r="G26" s="106">
        <f t="shared" si="0"/>
        <v>0</v>
      </c>
      <c r="H26" s="106" t="str">
        <f t="shared" si="1"/>
        <v/>
      </c>
      <c r="I26" s="112"/>
    </row>
    <row r="27" spans="1:15" ht="15" customHeight="1" x14ac:dyDescent="0.25">
      <c r="A27" s="16" t="s">
        <v>100</v>
      </c>
      <c r="B27" s="103" t="s">
        <v>0</v>
      </c>
      <c r="C27" s="120">
        <v>31336.180282260957</v>
      </c>
      <c r="D27" s="121">
        <v>30107</v>
      </c>
      <c r="E27" s="104">
        <v>27213</v>
      </c>
      <c r="F27" s="104">
        <v>23767.273775235251</v>
      </c>
      <c r="G27" s="104">
        <f t="shared" si="0"/>
        <v>1229.180282260957</v>
      </c>
      <c r="H27" s="104" t="str">
        <f t="shared" si="1"/>
        <v>4,1%</v>
      </c>
      <c r="I27" s="105"/>
      <c r="J27" s="73"/>
      <c r="K27" s="73"/>
      <c r="L27" s="73"/>
      <c r="M27" s="73"/>
      <c r="N27" s="73"/>
      <c r="O27" s="73"/>
    </row>
    <row r="28" spans="1:15" ht="15" customHeight="1" x14ac:dyDescent="0.25">
      <c r="A28" s="16" t="s">
        <v>100</v>
      </c>
      <c r="B28" s="111" t="s">
        <v>1</v>
      </c>
      <c r="C28" s="118">
        <v>57868.6827306181</v>
      </c>
      <c r="D28" s="116">
        <v>55771</v>
      </c>
      <c r="E28" s="106">
        <v>53309</v>
      </c>
      <c r="F28" s="106">
        <v>47837.24172522239</v>
      </c>
      <c r="G28" s="106">
        <f t="shared" si="0"/>
        <v>2097.6827306181003</v>
      </c>
      <c r="H28" s="106" t="str">
        <f t="shared" si="1"/>
        <v>3,8%</v>
      </c>
      <c r="I28" s="117"/>
      <c r="J28" s="73"/>
      <c r="K28" s="73"/>
      <c r="L28" s="73"/>
      <c r="M28" s="73"/>
      <c r="N28" s="73"/>
      <c r="O28" s="73"/>
    </row>
    <row r="29" spans="1:15" ht="15" customHeight="1" x14ac:dyDescent="0.25">
      <c r="A29" s="16" t="s">
        <v>100</v>
      </c>
      <c r="B29" s="103" t="s">
        <v>2</v>
      </c>
      <c r="C29" s="120">
        <v>31990.460866877896</v>
      </c>
      <c r="D29" s="121">
        <v>28376</v>
      </c>
      <c r="E29" s="104">
        <v>33088</v>
      </c>
      <c r="F29" s="104">
        <v>15972.263535290625</v>
      </c>
      <c r="G29" s="104">
        <f t="shared" si="0"/>
        <v>3614.4608668778965</v>
      </c>
      <c r="H29" s="104" t="str">
        <f t="shared" si="1"/>
        <v>12,7%  ▲</v>
      </c>
      <c r="I29" s="105"/>
      <c r="J29" s="73"/>
      <c r="K29" s="73"/>
      <c r="L29" s="73"/>
      <c r="M29" s="73"/>
      <c r="N29" s="73"/>
      <c r="O29" s="73"/>
    </row>
    <row r="30" spans="1:15" ht="15" customHeight="1" x14ac:dyDescent="0.25">
      <c r="A30" s="16" t="s">
        <v>100</v>
      </c>
      <c r="B30" s="111" t="s">
        <v>3</v>
      </c>
      <c r="C30" s="118">
        <v>0</v>
      </c>
      <c r="D30" s="116">
        <v>0</v>
      </c>
      <c r="E30" s="106">
        <v>0</v>
      </c>
      <c r="F30" s="106">
        <v>0</v>
      </c>
      <c r="G30" s="106">
        <f t="shared" si="0"/>
        <v>0</v>
      </c>
      <c r="H30" s="106" t="str">
        <f t="shared" si="1"/>
        <v/>
      </c>
      <c r="I30" s="117"/>
      <c r="J30" s="73"/>
      <c r="K30" s="73"/>
      <c r="L30" s="73"/>
      <c r="M30" s="73"/>
      <c r="N30" s="73"/>
      <c r="O30" s="73"/>
    </row>
    <row r="31" spans="1:15" ht="15" customHeight="1" x14ac:dyDescent="0.25">
      <c r="A31" s="16" t="s">
        <v>100</v>
      </c>
      <c r="B31" s="103" t="s">
        <v>4</v>
      </c>
      <c r="C31" s="120">
        <v>0</v>
      </c>
      <c r="D31" s="121">
        <v>0</v>
      </c>
      <c r="E31" s="104">
        <v>0</v>
      </c>
      <c r="F31" s="104">
        <v>0</v>
      </c>
      <c r="G31" s="104">
        <f t="shared" si="0"/>
        <v>0</v>
      </c>
      <c r="H31" s="104" t="str">
        <f t="shared" si="1"/>
        <v/>
      </c>
      <c r="I31" s="105"/>
      <c r="J31" s="73"/>
      <c r="K31" s="73"/>
      <c r="L31" s="73"/>
      <c r="M31" s="73"/>
      <c r="N31" s="73"/>
      <c r="O31" s="73"/>
    </row>
    <row r="32" spans="1:15" ht="15" customHeight="1" x14ac:dyDescent="0.25">
      <c r="A32" s="16" t="s">
        <v>100</v>
      </c>
      <c r="B32" s="111" t="s">
        <v>5</v>
      </c>
      <c r="C32" s="118">
        <v>-4837.2265498610686</v>
      </c>
      <c r="D32" s="116">
        <v>-1252</v>
      </c>
      <c r="E32" s="106">
        <v>-2737</v>
      </c>
      <c r="F32" s="106">
        <v>-1388</v>
      </c>
      <c r="G32" s="106">
        <f t="shared" si="0"/>
        <v>-3585.2265498610686</v>
      </c>
      <c r="H32" s="106" t="str">
        <f t="shared" si="1"/>
        <v>286,4%  ▲</v>
      </c>
      <c r="I32" s="117"/>
      <c r="J32" s="73"/>
      <c r="K32" s="73"/>
      <c r="L32" s="73"/>
      <c r="M32" s="73"/>
      <c r="N32" s="73"/>
      <c r="O32" s="73"/>
    </row>
    <row r="33" spans="1:15" ht="15" customHeight="1" x14ac:dyDescent="0.25">
      <c r="A33" s="16" t="s">
        <v>100</v>
      </c>
      <c r="B33" s="103" t="s">
        <v>6</v>
      </c>
      <c r="C33" s="120">
        <v>0</v>
      </c>
      <c r="D33" s="121">
        <v>0</v>
      </c>
      <c r="E33" s="121">
        <v>0</v>
      </c>
      <c r="F33" s="104">
        <v>0</v>
      </c>
      <c r="G33" s="104">
        <f t="shared" si="0"/>
        <v>0</v>
      </c>
      <c r="H33" s="104" t="str">
        <f t="shared" si="1"/>
        <v/>
      </c>
      <c r="I33" s="105"/>
      <c r="J33" s="73"/>
      <c r="K33" s="73"/>
      <c r="L33" s="73"/>
      <c r="M33" s="73"/>
      <c r="N33" s="73"/>
      <c r="O33" s="73"/>
    </row>
    <row r="34" spans="1:15" ht="15" customHeight="1" x14ac:dyDescent="0.25">
      <c r="A34" s="16" t="s">
        <v>100</v>
      </c>
      <c r="B34" s="111" t="s">
        <v>7</v>
      </c>
      <c r="C34" s="118">
        <v>-59460.931249127061</v>
      </c>
      <c r="D34" s="116">
        <v>-59614</v>
      </c>
      <c r="E34" s="116">
        <v>-54689</v>
      </c>
      <c r="F34" s="106">
        <v>-48151</v>
      </c>
      <c r="G34" s="106">
        <f t="shared" si="0"/>
        <v>153.06875087293884</v>
      </c>
      <c r="H34" s="106" t="str">
        <f t="shared" si="1"/>
        <v>-0,3%</v>
      </c>
      <c r="I34" s="117"/>
      <c r="J34" s="73"/>
      <c r="K34" s="73"/>
      <c r="L34" s="73"/>
      <c r="M34" s="73"/>
      <c r="N34" s="73"/>
      <c r="O34" s="73"/>
    </row>
    <row r="35" spans="1:15" s="2" customFormat="1" ht="15" customHeight="1" x14ac:dyDescent="0.25">
      <c r="A35" s="17" t="s">
        <v>100</v>
      </c>
      <c r="B35" s="107" t="s">
        <v>8</v>
      </c>
      <c r="C35" s="108">
        <f>SUM(C27:C34)</f>
        <v>56897.166080768824</v>
      </c>
      <c r="D35" s="108">
        <f>SUM(D27:D34)</f>
        <v>53388</v>
      </c>
      <c r="E35" s="108">
        <f>SUM(E27:E34)</f>
        <v>56184</v>
      </c>
      <c r="F35" s="108">
        <f>SUM(F27:F34)</f>
        <v>38037.779035748259</v>
      </c>
      <c r="G35" s="70">
        <f t="shared" si="0"/>
        <v>3509.166080768824</v>
      </c>
      <c r="H35" s="70" t="str">
        <f t="shared" si="1"/>
        <v>6,6%</v>
      </c>
      <c r="I35" s="122"/>
      <c r="J35" s="15"/>
      <c r="K35" s="15"/>
      <c r="L35" s="15"/>
      <c r="M35" s="15"/>
      <c r="N35" s="15"/>
      <c r="O35" s="15"/>
    </row>
    <row r="36" spans="1:15" ht="15" customHeight="1" x14ac:dyDescent="0.25">
      <c r="A36" s="49" t="s">
        <v>101</v>
      </c>
      <c r="B36" s="109"/>
      <c r="C36" s="124"/>
      <c r="D36" s="124"/>
      <c r="E36" s="116"/>
      <c r="F36" s="119"/>
      <c r="G36" s="106">
        <f t="shared" si="0"/>
        <v>0</v>
      </c>
      <c r="H36" s="106" t="str">
        <f t="shared" si="1"/>
        <v/>
      </c>
      <c r="I36" s="112"/>
    </row>
    <row r="37" spans="1:15" ht="15" customHeight="1" x14ac:dyDescent="0.25">
      <c r="A37" s="16" t="s">
        <v>101</v>
      </c>
      <c r="B37" s="103" t="s">
        <v>0</v>
      </c>
      <c r="C37" s="120"/>
      <c r="D37" s="121"/>
      <c r="E37" s="104">
        <v>0</v>
      </c>
      <c r="F37" s="104">
        <v>6721.6675763567919</v>
      </c>
      <c r="G37" s="104">
        <f t="shared" si="0"/>
        <v>0</v>
      </c>
      <c r="H37" s="104" t="str">
        <f t="shared" si="1"/>
        <v/>
      </c>
      <c r="I37" s="105"/>
      <c r="J37" s="73"/>
      <c r="K37" s="73"/>
      <c r="L37" s="73"/>
      <c r="M37" s="73"/>
      <c r="N37" s="73"/>
      <c r="O37" s="73"/>
    </row>
    <row r="38" spans="1:15" ht="15" customHeight="1" x14ac:dyDescent="0.25">
      <c r="A38" s="16" t="s">
        <v>101</v>
      </c>
      <c r="B38" s="111" t="s">
        <v>1</v>
      </c>
      <c r="C38" s="118"/>
      <c r="D38" s="116"/>
      <c r="E38" s="106">
        <v>0</v>
      </c>
      <c r="F38" s="106">
        <v>5502.8580891797938</v>
      </c>
      <c r="G38" s="106">
        <f t="shared" si="0"/>
        <v>0</v>
      </c>
      <c r="H38" s="106" t="str">
        <f t="shared" si="1"/>
        <v/>
      </c>
      <c r="I38" s="117"/>
      <c r="J38" s="73"/>
      <c r="K38" s="73"/>
      <c r="L38" s="73"/>
      <c r="M38" s="73"/>
      <c r="N38" s="73"/>
      <c r="O38" s="73"/>
    </row>
    <row r="39" spans="1:15" ht="15" customHeight="1" x14ac:dyDescent="0.25">
      <c r="A39" s="16" t="s">
        <v>101</v>
      </c>
      <c r="B39" s="103" t="s">
        <v>2</v>
      </c>
      <c r="C39" s="120"/>
      <c r="D39" s="121"/>
      <c r="E39" s="104">
        <v>0</v>
      </c>
      <c r="F39" s="104">
        <v>6282.876304567947</v>
      </c>
      <c r="G39" s="104">
        <f t="shared" si="0"/>
        <v>0</v>
      </c>
      <c r="H39" s="104" t="str">
        <f t="shared" si="1"/>
        <v/>
      </c>
      <c r="I39" s="105"/>
      <c r="J39" s="73"/>
      <c r="K39" s="73"/>
      <c r="L39" s="73"/>
      <c r="M39" s="73"/>
      <c r="N39" s="73"/>
      <c r="O39" s="73"/>
    </row>
    <row r="40" spans="1:15" ht="15" customHeight="1" x14ac:dyDescent="0.25">
      <c r="A40" s="16" t="s">
        <v>101</v>
      </c>
      <c r="B40" s="111" t="s">
        <v>3</v>
      </c>
      <c r="C40" s="118"/>
      <c r="D40" s="116"/>
      <c r="E40" s="106">
        <v>0</v>
      </c>
      <c r="F40" s="106">
        <v>0</v>
      </c>
      <c r="G40" s="106">
        <f t="shared" si="0"/>
        <v>0</v>
      </c>
      <c r="H40" s="106" t="str">
        <f t="shared" si="1"/>
        <v/>
      </c>
      <c r="I40" s="117"/>
      <c r="J40" s="73"/>
      <c r="K40" s="73"/>
      <c r="L40" s="73"/>
      <c r="M40" s="73"/>
      <c r="N40" s="73"/>
      <c r="O40" s="73"/>
    </row>
    <row r="41" spans="1:15" ht="15" customHeight="1" x14ac:dyDescent="0.25">
      <c r="A41" s="16" t="s">
        <v>101</v>
      </c>
      <c r="B41" s="103" t="s">
        <v>4</v>
      </c>
      <c r="C41" s="120"/>
      <c r="D41" s="121"/>
      <c r="E41" s="104">
        <v>0</v>
      </c>
      <c r="F41" s="104">
        <v>0</v>
      </c>
      <c r="G41" s="104">
        <f t="shared" si="0"/>
        <v>0</v>
      </c>
      <c r="H41" s="104" t="str">
        <f t="shared" si="1"/>
        <v/>
      </c>
      <c r="I41" s="105"/>
      <c r="J41" s="73"/>
      <c r="K41" s="73"/>
      <c r="L41" s="73"/>
      <c r="M41" s="73"/>
      <c r="N41" s="73"/>
      <c r="O41" s="73"/>
    </row>
    <row r="42" spans="1:15" ht="15" customHeight="1" x14ac:dyDescent="0.25">
      <c r="A42" s="16" t="s">
        <v>101</v>
      </c>
      <c r="B42" s="111" t="s">
        <v>5</v>
      </c>
      <c r="C42" s="118"/>
      <c r="D42" s="116"/>
      <c r="E42" s="106">
        <v>0</v>
      </c>
      <c r="F42" s="106">
        <v>-311.85602319343263</v>
      </c>
      <c r="G42" s="106">
        <f t="shared" si="0"/>
        <v>0</v>
      </c>
      <c r="H42" s="106" t="str">
        <f t="shared" si="1"/>
        <v/>
      </c>
      <c r="I42" s="117"/>
      <c r="J42" s="73"/>
      <c r="K42" s="73"/>
      <c r="L42" s="73"/>
      <c r="M42" s="73"/>
      <c r="N42" s="73"/>
      <c r="O42" s="73"/>
    </row>
    <row r="43" spans="1:15" ht="15" customHeight="1" x14ac:dyDescent="0.25">
      <c r="A43" s="16" t="s">
        <v>101</v>
      </c>
      <c r="B43" s="103" t="s">
        <v>6</v>
      </c>
      <c r="C43" s="120"/>
      <c r="D43" s="121"/>
      <c r="E43" s="121">
        <v>0</v>
      </c>
      <c r="F43" s="104">
        <v>0</v>
      </c>
      <c r="G43" s="104">
        <f t="shared" si="0"/>
        <v>0</v>
      </c>
      <c r="H43" s="104" t="str">
        <f t="shared" si="1"/>
        <v/>
      </c>
      <c r="I43" s="105"/>
      <c r="J43" s="73"/>
      <c r="K43" s="73"/>
      <c r="L43" s="73"/>
      <c r="M43" s="73"/>
      <c r="N43" s="73"/>
      <c r="O43" s="73"/>
    </row>
    <row r="44" spans="1:15" ht="15" customHeight="1" x14ac:dyDescent="0.25">
      <c r="A44" s="16" t="s">
        <v>101</v>
      </c>
      <c r="B44" s="111" t="s">
        <v>7</v>
      </c>
      <c r="C44" s="118"/>
      <c r="D44" s="116"/>
      <c r="E44" s="116">
        <v>0</v>
      </c>
      <c r="F44" s="106">
        <v>-5157.9215593671088</v>
      </c>
      <c r="G44" s="106">
        <f t="shared" si="0"/>
        <v>0</v>
      </c>
      <c r="H44" s="106" t="str">
        <f t="shared" si="1"/>
        <v/>
      </c>
      <c r="I44" s="117"/>
      <c r="J44" s="73"/>
      <c r="K44" s="73"/>
      <c r="L44" s="73"/>
      <c r="M44" s="73"/>
      <c r="N44" s="73"/>
      <c r="O44" s="73"/>
    </row>
    <row r="45" spans="1:15" s="2" customFormat="1" ht="15" customHeight="1" x14ac:dyDescent="0.25">
      <c r="A45" s="17" t="s">
        <v>101</v>
      </c>
      <c r="B45" s="107" t="s">
        <v>8</v>
      </c>
      <c r="C45" s="108">
        <f>SUM(C37:C44)</f>
        <v>0</v>
      </c>
      <c r="D45" s="108">
        <f>SUM(D37:D44)</f>
        <v>0</v>
      </c>
      <c r="E45" s="108">
        <f>SUM(E37:E44)</f>
        <v>0</v>
      </c>
      <c r="F45" s="108">
        <f>SUM(F37:F44)</f>
        <v>13037.624387543992</v>
      </c>
      <c r="G45" s="70">
        <f t="shared" si="0"/>
        <v>0</v>
      </c>
      <c r="H45" s="70" t="str">
        <f t="shared" si="1"/>
        <v/>
      </c>
      <c r="I45" s="122"/>
      <c r="J45" s="15"/>
      <c r="K45" s="15"/>
      <c r="L45" s="15"/>
      <c r="M45" s="15"/>
      <c r="N45" s="15"/>
      <c r="O45" s="15"/>
    </row>
    <row r="46" spans="1:15" ht="15" customHeight="1" x14ac:dyDescent="0.25">
      <c r="A46" s="49" t="s">
        <v>54</v>
      </c>
      <c r="B46" s="109"/>
      <c r="C46" s="124"/>
      <c r="D46" s="124"/>
      <c r="E46" s="116"/>
      <c r="F46" s="119"/>
      <c r="G46" s="106">
        <f t="shared" ref="G46:G55" si="2">IF(ISERROR(($C46-$D46))=TRUE,"",$C46-$D46)</f>
        <v>0</v>
      </c>
      <c r="H46" s="106" t="str">
        <f t="shared" ref="H46:H55" si="3">IF(ISERROR(($C46-$D46)/$D46*100)=TRUE,"",IF((($C46-$D46)/$D46*100)&lt;-7,FIXED(($C46-$D46)/$D46*100,1,TRUE)&amp;"%  ▼",IF((($C46-$D46)/$D46*100)&gt;7,FIXED(($C46-$D46)/$D46*100,1,TRUE)&amp;"%  ▲",FIXED(($C46-$D46)/$D46*100,1,TRUE)&amp;"%")))</f>
        <v/>
      </c>
      <c r="I46" s="112"/>
    </row>
    <row r="47" spans="1:15" ht="15" customHeight="1" x14ac:dyDescent="0.25">
      <c r="A47" s="16" t="s">
        <v>54</v>
      </c>
      <c r="B47" s="103" t="s">
        <v>0</v>
      </c>
      <c r="C47" s="120">
        <v>200187.74402614462</v>
      </c>
      <c r="D47" s="121">
        <v>194223</v>
      </c>
      <c r="E47" s="104">
        <v>192580</v>
      </c>
      <c r="F47" s="104">
        <v>203590.75121877107</v>
      </c>
      <c r="G47" s="104">
        <f t="shared" si="2"/>
        <v>5964.7440261446172</v>
      </c>
      <c r="H47" s="104" t="str">
        <f t="shared" si="3"/>
        <v>3,1%</v>
      </c>
      <c r="I47" s="105"/>
      <c r="J47" s="73"/>
      <c r="K47" s="73"/>
      <c r="L47" s="73"/>
      <c r="M47" s="73"/>
      <c r="N47" s="73"/>
      <c r="O47" s="73"/>
    </row>
    <row r="48" spans="1:15" ht="15" customHeight="1" x14ac:dyDescent="0.25">
      <c r="A48" s="16" t="s">
        <v>54</v>
      </c>
      <c r="B48" s="111" t="s">
        <v>1</v>
      </c>
      <c r="C48" s="118">
        <v>76627.354316679164</v>
      </c>
      <c r="D48" s="116">
        <v>76834</v>
      </c>
      <c r="E48" s="106">
        <v>99544</v>
      </c>
      <c r="F48" s="106">
        <v>73485.229883075837</v>
      </c>
      <c r="G48" s="106">
        <f t="shared" si="2"/>
        <v>-206.64568332083581</v>
      </c>
      <c r="H48" s="106" t="str">
        <f t="shared" si="3"/>
        <v>-0,3%</v>
      </c>
      <c r="I48" s="117"/>
      <c r="J48" s="73"/>
      <c r="K48" s="73"/>
      <c r="L48" s="73"/>
      <c r="M48" s="73"/>
      <c r="N48" s="73"/>
      <c r="O48" s="73"/>
    </row>
    <row r="49" spans="1:15" ht="15" customHeight="1" x14ac:dyDescent="0.25">
      <c r="A49" s="16" t="s">
        <v>54</v>
      </c>
      <c r="B49" s="103" t="s">
        <v>2</v>
      </c>
      <c r="C49" s="120">
        <v>1244032.0779932281</v>
      </c>
      <c r="D49" s="121">
        <v>1468765</v>
      </c>
      <c r="E49" s="104">
        <v>1421706</v>
      </c>
      <c r="F49" s="104">
        <v>1498779.3535847175</v>
      </c>
      <c r="G49" s="104">
        <f t="shared" si="2"/>
        <v>-224732.9220067719</v>
      </c>
      <c r="H49" s="104" t="str">
        <f t="shared" si="3"/>
        <v>-15,3%  ▼</v>
      </c>
      <c r="I49" s="105"/>
      <c r="J49" s="73"/>
      <c r="K49" s="73"/>
      <c r="L49" s="73"/>
      <c r="M49" s="73"/>
      <c r="N49" s="73"/>
      <c r="O49" s="73"/>
    </row>
    <row r="50" spans="1:15" ht="15" customHeight="1" x14ac:dyDescent="0.25">
      <c r="A50" s="16" t="s">
        <v>54</v>
      </c>
      <c r="B50" s="111" t="s">
        <v>3</v>
      </c>
      <c r="C50" s="118">
        <v>128805.19602999999</v>
      </c>
      <c r="D50" s="116">
        <v>106179</v>
      </c>
      <c r="E50" s="106">
        <v>127332</v>
      </c>
      <c r="F50" s="106">
        <v>109944.86164</v>
      </c>
      <c r="G50" s="106">
        <f t="shared" si="2"/>
        <v>22626.196029999992</v>
      </c>
      <c r="H50" s="106" t="str">
        <f t="shared" si="3"/>
        <v>21,3%  ▲</v>
      </c>
      <c r="I50" s="117"/>
      <c r="J50" s="73"/>
      <c r="K50" s="73"/>
      <c r="L50" s="73"/>
      <c r="M50" s="73"/>
      <c r="N50" s="73"/>
      <c r="O50" s="73"/>
    </row>
    <row r="51" spans="1:15" ht="15" customHeight="1" x14ac:dyDescent="0.25">
      <c r="A51" s="16" t="s">
        <v>54</v>
      </c>
      <c r="B51" s="103" t="s">
        <v>4</v>
      </c>
      <c r="C51" s="120">
        <v>0</v>
      </c>
      <c r="D51" s="121">
        <v>0</v>
      </c>
      <c r="E51" s="104">
        <v>0</v>
      </c>
      <c r="F51" s="104">
        <v>-2971.0462000000002</v>
      </c>
      <c r="G51" s="104">
        <f t="shared" si="2"/>
        <v>0</v>
      </c>
      <c r="H51" s="104" t="str">
        <f t="shared" si="3"/>
        <v/>
      </c>
      <c r="I51" s="105"/>
      <c r="J51" s="73"/>
      <c r="K51" s="73"/>
      <c r="L51" s="73"/>
      <c r="M51" s="73"/>
      <c r="N51" s="73"/>
      <c r="O51" s="73"/>
    </row>
    <row r="52" spans="1:15" ht="15" customHeight="1" x14ac:dyDescent="0.25">
      <c r="A52" s="16" t="s">
        <v>54</v>
      </c>
      <c r="B52" s="111" t="s">
        <v>5</v>
      </c>
      <c r="C52" s="118">
        <v>-342676.34021904564</v>
      </c>
      <c r="D52" s="116">
        <v>-341794</v>
      </c>
      <c r="E52" s="106">
        <v>-304732</v>
      </c>
      <c r="F52" s="106">
        <v>-310894.99414356309</v>
      </c>
      <c r="G52" s="106">
        <f t="shared" si="2"/>
        <v>-882.34021904563997</v>
      </c>
      <c r="H52" s="106" t="str">
        <f t="shared" si="3"/>
        <v>0,3%</v>
      </c>
      <c r="I52" s="117"/>
      <c r="J52" s="73"/>
      <c r="K52" s="73"/>
      <c r="L52" s="73"/>
      <c r="M52" s="73"/>
      <c r="N52" s="73"/>
      <c r="O52" s="73"/>
    </row>
    <row r="53" spans="1:15" ht="15" customHeight="1" x14ac:dyDescent="0.25">
      <c r="A53" s="16" t="s">
        <v>54</v>
      </c>
      <c r="B53" s="103" t="s">
        <v>6</v>
      </c>
      <c r="C53" s="120">
        <v>0</v>
      </c>
      <c r="D53" s="121">
        <v>0</v>
      </c>
      <c r="E53" s="104">
        <v>0</v>
      </c>
      <c r="F53" s="104">
        <v>0</v>
      </c>
      <c r="G53" s="104">
        <f t="shared" si="2"/>
        <v>0</v>
      </c>
      <c r="H53" s="104" t="str">
        <f t="shared" si="3"/>
        <v/>
      </c>
      <c r="I53" s="105"/>
      <c r="J53" s="73"/>
      <c r="K53" s="73"/>
      <c r="L53" s="73"/>
      <c r="M53" s="73"/>
      <c r="N53" s="73"/>
      <c r="O53" s="73"/>
    </row>
    <row r="54" spans="1:15" ht="15" customHeight="1" x14ac:dyDescent="0.25">
      <c r="A54" s="16" t="s">
        <v>54</v>
      </c>
      <c r="B54" s="111" t="s">
        <v>7</v>
      </c>
      <c r="C54" s="118">
        <v>-564135.3179032125</v>
      </c>
      <c r="D54" s="116">
        <v>-45225</v>
      </c>
      <c r="E54" s="106">
        <v>-8094</v>
      </c>
      <c r="F54" s="106">
        <v>19389.204189578639</v>
      </c>
      <c r="G54" s="106">
        <f t="shared" si="2"/>
        <v>-518910.3179032125</v>
      </c>
      <c r="H54" s="106" t="str">
        <f t="shared" si="3"/>
        <v>1147,4%  ▲</v>
      </c>
      <c r="I54" s="117"/>
      <c r="J54" s="73"/>
      <c r="K54" s="73"/>
      <c r="L54" s="73"/>
      <c r="M54" s="73"/>
      <c r="N54" s="73"/>
      <c r="O54" s="73"/>
    </row>
    <row r="55" spans="1:15" s="2" customFormat="1" ht="15" customHeight="1" x14ac:dyDescent="0.25">
      <c r="A55" s="17" t="s">
        <v>54</v>
      </c>
      <c r="B55" s="107" t="s">
        <v>8</v>
      </c>
      <c r="C55" s="108">
        <f>SUM(C47:C54)</f>
        <v>742840.71424379363</v>
      </c>
      <c r="D55" s="108">
        <f>SUM(D47:D54)</f>
        <v>1458982</v>
      </c>
      <c r="E55" s="108">
        <f>SUM(E47:E54)</f>
        <v>1528336</v>
      </c>
      <c r="F55" s="108">
        <f>SUM(F47:F54)</f>
        <v>1591323.3601725798</v>
      </c>
      <c r="G55" s="70">
        <f t="shared" si="2"/>
        <v>-716141.28575620637</v>
      </c>
      <c r="H55" s="70" t="str">
        <f t="shared" si="3"/>
        <v>-49,1%  ▼</v>
      </c>
      <c r="I55" s="122"/>
      <c r="J55" s="15"/>
      <c r="K55" s="15"/>
      <c r="L55" s="15"/>
      <c r="M55" s="15"/>
      <c r="N55" s="15"/>
      <c r="O55" s="15"/>
    </row>
    <row r="56" spans="1:15" ht="15" customHeight="1" x14ac:dyDescent="0.25">
      <c r="C56" s="73"/>
      <c r="D56" s="14"/>
      <c r="E56" s="14"/>
    </row>
    <row r="57" spans="1:15" ht="15" customHeight="1" x14ac:dyDescent="0.25">
      <c r="C57" s="73"/>
      <c r="D57" s="14"/>
      <c r="E57" s="14"/>
    </row>
    <row r="58" spans="1:15" ht="15" customHeight="1" x14ac:dyDescent="0.25">
      <c r="C58" s="73"/>
      <c r="D58" s="14"/>
      <c r="E58" s="14"/>
    </row>
    <row r="59" spans="1:15" ht="15" customHeight="1" x14ac:dyDescent="0.25">
      <c r="C59" s="73"/>
      <c r="D59" s="14"/>
      <c r="E59" s="14"/>
    </row>
    <row r="60" spans="1:15" ht="15" customHeight="1" x14ac:dyDescent="0.25">
      <c r="C60" s="73"/>
      <c r="D60" s="14"/>
      <c r="E60" s="14"/>
    </row>
    <row r="61" spans="1:15" ht="15" customHeight="1" x14ac:dyDescent="0.25">
      <c r="C61" s="73"/>
      <c r="D61" s="14"/>
      <c r="E61" s="14"/>
    </row>
    <row r="62" spans="1:15" ht="15" customHeight="1" x14ac:dyDescent="0.25">
      <c r="C62" s="73"/>
      <c r="D62" s="14"/>
      <c r="E62" s="14"/>
    </row>
    <row r="63" spans="1:15" ht="15" customHeight="1" x14ac:dyDescent="0.25">
      <c r="C63" s="73"/>
      <c r="D63" s="14"/>
      <c r="E63" s="14"/>
    </row>
    <row r="64" spans="1:15" ht="15" customHeight="1" x14ac:dyDescent="0.25">
      <c r="C64" s="73"/>
      <c r="D64" s="14"/>
      <c r="E64" s="14"/>
    </row>
    <row r="65" spans="3:5" ht="15" customHeight="1" x14ac:dyDescent="0.25">
      <c r="C65" s="73"/>
      <c r="D65" s="14"/>
      <c r="E65" s="14"/>
    </row>
    <row r="66" spans="3:5" ht="15" customHeight="1" x14ac:dyDescent="0.25">
      <c r="C66" s="73"/>
      <c r="D66" s="14"/>
      <c r="E66" s="14"/>
    </row>
    <row r="67" spans="3:5" ht="15" customHeight="1" x14ac:dyDescent="0.25">
      <c r="C67" s="73"/>
      <c r="D67" s="14"/>
      <c r="E67" s="14"/>
    </row>
    <row r="68" spans="3:5" ht="15" customHeight="1" x14ac:dyDescent="0.25">
      <c r="C68" s="73"/>
      <c r="D68" s="14"/>
      <c r="E68" s="14"/>
    </row>
    <row r="69" spans="3:5" ht="15" customHeight="1" x14ac:dyDescent="0.25">
      <c r="C69" s="73"/>
      <c r="D69" s="14"/>
      <c r="E69" s="14"/>
    </row>
    <row r="70" spans="3:5" ht="15" customHeight="1" x14ac:dyDescent="0.25">
      <c r="C70" s="73"/>
      <c r="D70" s="14"/>
      <c r="E70" s="14"/>
    </row>
    <row r="71" spans="3:5" ht="15" customHeight="1" x14ac:dyDescent="0.25">
      <c r="C71" s="73"/>
      <c r="D71" s="14"/>
      <c r="E71" s="14"/>
    </row>
    <row r="72" spans="3:5" ht="15" customHeight="1" x14ac:dyDescent="0.25">
      <c r="C72" s="73"/>
      <c r="D72" s="14"/>
      <c r="E72" s="14"/>
    </row>
    <row r="73" spans="3:5" ht="15" customHeight="1" x14ac:dyDescent="0.25">
      <c r="C73" s="73"/>
      <c r="D73" s="14"/>
      <c r="E73" s="14"/>
    </row>
    <row r="74" spans="3:5" ht="15" customHeight="1" x14ac:dyDescent="0.25">
      <c r="C74" s="73"/>
      <c r="D74" s="14"/>
      <c r="E74" s="14"/>
    </row>
    <row r="75" spans="3:5" ht="15" customHeight="1" x14ac:dyDescent="0.25">
      <c r="C75" s="73"/>
      <c r="D75" s="14"/>
      <c r="E75" s="14"/>
    </row>
    <row r="76" spans="3:5" ht="15" customHeight="1" x14ac:dyDescent="0.25">
      <c r="C76" s="73"/>
      <c r="D76" s="14"/>
      <c r="E76" s="14"/>
    </row>
    <row r="77" spans="3:5" ht="15" customHeight="1" x14ac:dyDescent="0.25">
      <c r="C77" s="73"/>
      <c r="D77" s="14"/>
      <c r="E77" s="14"/>
    </row>
    <row r="78" spans="3:5" ht="15" customHeight="1" x14ac:dyDescent="0.25">
      <c r="C78" s="73"/>
      <c r="D78" s="14"/>
      <c r="E78" s="14"/>
    </row>
    <row r="79" spans="3:5" ht="15" customHeight="1" x14ac:dyDescent="0.25">
      <c r="C79" s="73"/>
      <c r="D79" s="14"/>
      <c r="E79" s="14"/>
    </row>
    <row r="80" spans="3:5" ht="15" customHeight="1" x14ac:dyDescent="0.25">
      <c r="C80" s="73"/>
      <c r="D80" s="14"/>
      <c r="E80" s="14"/>
    </row>
    <row r="81" spans="3:5" ht="15" customHeight="1" x14ac:dyDescent="0.25">
      <c r="C81" s="73"/>
      <c r="D81" s="14"/>
      <c r="E81" s="14"/>
    </row>
    <row r="82" spans="3:5" ht="15" customHeight="1" x14ac:dyDescent="0.25">
      <c r="C82" s="73"/>
      <c r="D82" s="14"/>
      <c r="E82" s="14"/>
    </row>
    <row r="83" spans="3:5" ht="15" customHeight="1" x14ac:dyDescent="0.25">
      <c r="C83" s="73"/>
      <c r="D83" s="14"/>
      <c r="E83" s="14"/>
    </row>
    <row r="84" spans="3:5" ht="15" customHeight="1" x14ac:dyDescent="0.25">
      <c r="C84" s="73"/>
      <c r="D84" s="14"/>
      <c r="E84" s="14"/>
    </row>
    <row r="85" spans="3:5" ht="15" customHeight="1" x14ac:dyDescent="0.25">
      <c r="C85" s="73"/>
      <c r="D85" s="14"/>
      <c r="E85" s="14"/>
    </row>
    <row r="86" spans="3:5" ht="15" customHeight="1" x14ac:dyDescent="0.25">
      <c r="C86" s="73"/>
      <c r="D86" s="14"/>
      <c r="E86" s="14"/>
    </row>
    <row r="87" spans="3:5" ht="15" customHeight="1" x14ac:dyDescent="0.25">
      <c r="C87" s="73"/>
      <c r="D87" s="14"/>
      <c r="E87" s="14"/>
    </row>
    <row r="88" spans="3:5" ht="15" customHeight="1" x14ac:dyDescent="0.25">
      <c r="C88" s="73"/>
      <c r="D88" s="14"/>
      <c r="E88" s="14"/>
    </row>
    <row r="89" spans="3:5" ht="15" customHeight="1" x14ac:dyDescent="0.25">
      <c r="C89" s="73"/>
      <c r="D89" s="14"/>
      <c r="E89" s="14"/>
    </row>
    <row r="90" spans="3:5" ht="15" customHeight="1" x14ac:dyDescent="0.25">
      <c r="C90" s="73"/>
      <c r="D90" s="14"/>
      <c r="E90" s="14"/>
    </row>
    <row r="91" spans="3:5" ht="15" customHeight="1" x14ac:dyDescent="0.25">
      <c r="C91" s="73"/>
      <c r="D91" s="14"/>
      <c r="E91" s="14"/>
    </row>
    <row r="92" spans="3:5" ht="15" customHeight="1" x14ac:dyDescent="0.25">
      <c r="C92" s="73"/>
      <c r="D92" s="14"/>
      <c r="E92" s="14"/>
    </row>
    <row r="93" spans="3:5" ht="15" customHeight="1" x14ac:dyDescent="0.25">
      <c r="C93" s="73"/>
      <c r="D93" s="14"/>
      <c r="E93" s="14"/>
    </row>
    <row r="94" spans="3:5" ht="15" customHeight="1" x14ac:dyDescent="0.25">
      <c r="C94" s="73"/>
      <c r="D94" s="14"/>
      <c r="E94" s="14"/>
    </row>
    <row r="95" spans="3:5" ht="15" customHeight="1" x14ac:dyDescent="0.25">
      <c r="C95" s="73"/>
      <c r="D95" s="14"/>
      <c r="E95" s="14"/>
    </row>
    <row r="96" spans="3:5" ht="15" customHeight="1" x14ac:dyDescent="0.25">
      <c r="C96" s="73"/>
      <c r="D96" s="14"/>
      <c r="E96" s="14"/>
    </row>
    <row r="97" spans="3:5" ht="15" customHeight="1" x14ac:dyDescent="0.25">
      <c r="C97" s="73"/>
      <c r="D97" s="14"/>
      <c r="E97" s="14"/>
    </row>
    <row r="98" spans="3:5" ht="15" customHeight="1" x14ac:dyDescent="0.25">
      <c r="C98" s="73"/>
      <c r="D98" s="14"/>
      <c r="E98" s="14"/>
    </row>
    <row r="99" spans="3:5" ht="15" customHeight="1" x14ac:dyDescent="0.25">
      <c r="C99" s="73"/>
      <c r="D99" s="14"/>
      <c r="E99" s="14"/>
    </row>
    <row r="100" spans="3:5" ht="15" customHeight="1" x14ac:dyDescent="0.25">
      <c r="C100" s="73"/>
      <c r="D100" s="14"/>
      <c r="E100" s="14"/>
    </row>
    <row r="101" spans="3:5" ht="15" customHeight="1" x14ac:dyDescent="0.25">
      <c r="C101" s="73"/>
      <c r="D101" s="14"/>
      <c r="E101" s="14"/>
    </row>
    <row r="102" spans="3:5" ht="15" customHeight="1" x14ac:dyDescent="0.25">
      <c r="C102" s="73"/>
      <c r="D102" s="14"/>
      <c r="E102" s="14"/>
    </row>
    <row r="103" spans="3:5" ht="15" customHeight="1" x14ac:dyDescent="0.25">
      <c r="C103" s="73"/>
      <c r="D103" s="14"/>
      <c r="E103" s="14"/>
    </row>
    <row r="104" spans="3:5" ht="15" customHeight="1" x14ac:dyDescent="0.25">
      <c r="C104" s="73"/>
      <c r="D104" s="14"/>
      <c r="E104" s="14"/>
    </row>
    <row r="105" spans="3:5" ht="15" customHeight="1" x14ac:dyDescent="0.25">
      <c r="C105" s="73"/>
      <c r="D105" s="14"/>
      <c r="E105" s="14"/>
    </row>
    <row r="106" spans="3:5" ht="15" customHeight="1" x14ac:dyDescent="0.25">
      <c r="C106" s="73"/>
      <c r="D106" s="14"/>
      <c r="E106" s="14"/>
    </row>
    <row r="107" spans="3:5" ht="15" customHeight="1" x14ac:dyDescent="0.25">
      <c r="C107" s="73"/>
      <c r="D107" s="14"/>
      <c r="E107" s="14"/>
    </row>
    <row r="108" spans="3:5" ht="15" customHeight="1" x14ac:dyDescent="0.25">
      <c r="C108" s="73"/>
      <c r="D108" s="14"/>
      <c r="E108" s="14"/>
    </row>
    <row r="109" spans="3:5" ht="15" customHeight="1" x14ac:dyDescent="0.25">
      <c r="C109" s="73"/>
      <c r="D109" s="14"/>
      <c r="E109" s="14"/>
    </row>
    <row r="110" spans="3:5" ht="15" customHeight="1" x14ac:dyDescent="0.25">
      <c r="C110" s="73"/>
      <c r="D110" s="14"/>
      <c r="E110" s="14"/>
    </row>
    <row r="111" spans="3:5" ht="15" customHeight="1" x14ac:dyDescent="0.25">
      <c r="C111" s="73"/>
      <c r="D111" s="14"/>
      <c r="E111" s="14"/>
    </row>
    <row r="112" spans="3:5" ht="15" customHeight="1" x14ac:dyDescent="0.25">
      <c r="C112" s="73"/>
      <c r="D112" s="14"/>
      <c r="E112" s="14"/>
    </row>
    <row r="113" spans="3:5" ht="15" customHeight="1" x14ac:dyDescent="0.25">
      <c r="C113" s="73"/>
      <c r="D113" s="14"/>
      <c r="E113" s="14"/>
    </row>
    <row r="114" spans="3:5" ht="15" customHeight="1" x14ac:dyDescent="0.25">
      <c r="C114" s="73"/>
      <c r="D114" s="14"/>
      <c r="E114" s="14"/>
    </row>
    <row r="115" spans="3:5" ht="15" customHeight="1" x14ac:dyDescent="0.25">
      <c r="C115" s="73"/>
      <c r="D115" s="14"/>
      <c r="E115" s="14"/>
    </row>
    <row r="116" spans="3:5" ht="15" customHeight="1" x14ac:dyDescent="0.25">
      <c r="C116" s="73"/>
      <c r="D116" s="14"/>
      <c r="E116" s="14"/>
    </row>
    <row r="117" spans="3:5" ht="15" customHeight="1" x14ac:dyDescent="0.25">
      <c r="C117" s="73"/>
      <c r="D117" s="14"/>
      <c r="E117" s="14"/>
    </row>
    <row r="118" spans="3:5" ht="15" customHeight="1" x14ac:dyDescent="0.25">
      <c r="C118" s="73"/>
      <c r="D118" s="14"/>
      <c r="E118" s="14"/>
    </row>
    <row r="119" spans="3:5" ht="15" customHeight="1" x14ac:dyDescent="0.25">
      <c r="C119" s="73"/>
      <c r="D119" s="14"/>
      <c r="E119" s="14"/>
    </row>
    <row r="120" spans="3:5" ht="15" customHeight="1" x14ac:dyDescent="0.25">
      <c r="C120" s="73"/>
      <c r="D120" s="14"/>
      <c r="E120" s="14"/>
    </row>
    <row r="121" spans="3:5" ht="15" customHeight="1" x14ac:dyDescent="0.25">
      <c r="C121" s="73"/>
      <c r="D121" s="14"/>
      <c r="E121" s="14"/>
    </row>
    <row r="122" spans="3:5" ht="15" customHeight="1" x14ac:dyDescent="0.25">
      <c r="C122" s="73"/>
      <c r="D122" s="14"/>
      <c r="E122" s="14"/>
    </row>
    <row r="123" spans="3:5" ht="15" customHeight="1" x14ac:dyDescent="0.25">
      <c r="C123" s="73"/>
      <c r="D123" s="14"/>
      <c r="E123" s="14"/>
    </row>
    <row r="124" spans="3:5" ht="15" customHeight="1" x14ac:dyDescent="0.25">
      <c r="C124" s="73"/>
      <c r="D124" s="14"/>
      <c r="E124" s="14"/>
    </row>
    <row r="125" spans="3:5" ht="15" customHeight="1" x14ac:dyDescent="0.25">
      <c r="C125" s="73"/>
      <c r="D125" s="14"/>
      <c r="E125" s="14"/>
    </row>
    <row r="126" spans="3:5" ht="15" customHeight="1" x14ac:dyDescent="0.25">
      <c r="C126" s="73"/>
      <c r="D126" s="14"/>
      <c r="E126" s="14"/>
    </row>
    <row r="127" spans="3:5" ht="15" customHeight="1" x14ac:dyDescent="0.25">
      <c r="C127" s="73"/>
      <c r="D127" s="14"/>
      <c r="E127" s="14"/>
    </row>
    <row r="128" spans="3:5" ht="15" customHeight="1" x14ac:dyDescent="0.25">
      <c r="C128" s="73"/>
      <c r="D128" s="14"/>
      <c r="E128" s="14"/>
    </row>
    <row r="129" spans="3:5" ht="15" customHeight="1" x14ac:dyDescent="0.25">
      <c r="C129" s="73"/>
      <c r="D129" s="14"/>
      <c r="E129" s="14"/>
    </row>
    <row r="130" spans="3:5" ht="15" customHeight="1" x14ac:dyDescent="0.25">
      <c r="C130" s="73"/>
      <c r="D130" s="14"/>
      <c r="E130" s="14"/>
    </row>
    <row r="131" spans="3:5" ht="15" customHeight="1" x14ac:dyDescent="0.25">
      <c r="C131" s="73"/>
      <c r="D131" s="14"/>
      <c r="E131" s="14"/>
    </row>
    <row r="132" spans="3:5" ht="15" customHeight="1" x14ac:dyDescent="0.25">
      <c r="C132" s="73"/>
      <c r="D132" s="14"/>
      <c r="E132" s="14"/>
    </row>
    <row r="133" spans="3:5" ht="15" customHeight="1" x14ac:dyDescent="0.25">
      <c r="C133" s="73"/>
      <c r="D133" s="14"/>
      <c r="E133" s="14"/>
    </row>
    <row r="134" spans="3:5" ht="15" customHeight="1" x14ac:dyDescent="0.25">
      <c r="C134" s="73"/>
      <c r="D134" s="14"/>
      <c r="E134" s="14"/>
    </row>
    <row r="135" spans="3:5" ht="15" customHeight="1" x14ac:dyDescent="0.25">
      <c r="C135" s="73"/>
      <c r="D135" s="14"/>
      <c r="E135" s="14"/>
    </row>
    <row r="136" spans="3:5" ht="15" customHeight="1" x14ac:dyDescent="0.25">
      <c r="C136" s="73"/>
      <c r="D136" s="14"/>
      <c r="E136" s="14"/>
    </row>
    <row r="137" spans="3:5" ht="15" customHeight="1" x14ac:dyDescent="0.25">
      <c r="C137" s="73"/>
      <c r="D137" s="14"/>
      <c r="E137" s="14"/>
    </row>
    <row r="138" spans="3:5" ht="15" customHeight="1" x14ac:dyDescent="0.25">
      <c r="C138" s="73"/>
      <c r="D138" s="14"/>
      <c r="E138" s="14"/>
    </row>
    <row r="139" spans="3:5" ht="15" customHeight="1" x14ac:dyDescent="0.25">
      <c r="C139" s="73"/>
      <c r="D139" s="14"/>
      <c r="E139" s="14"/>
    </row>
    <row r="140" spans="3:5" ht="15" customHeight="1" x14ac:dyDescent="0.25">
      <c r="C140" s="73"/>
      <c r="D140" s="14"/>
      <c r="E140" s="14"/>
    </row>
    <row r="141" spans="3:5" ht="15" customHeight="1" x14ac:dyDescent="0.25">
      <c r="C141" s="73"/>
      <c r="D141" s="14"/>
      <c r="E141" s="14"/>
    </row>
    <row r="142" spans="3:5" ht="15" customHeight="1" x14ac:dyDescent="0.25">
      <c r="C142" s="73"/>
      <c r="D142" s="14"/>
      <c r="E142" s="14"/>
    </row>
    <row r="143" spans="3:5" ht="15" customHeight="1" x14ac:dyDescent="0.25">
      <c r="C143" s="73"/>
      <c r="D143" s="14"/>
      <c r="E143" s="14"/>
    </row>
    <row r="144" spans="3:5" ht="15" customHeight="1" x14ac:dyDescent="0.25">
      <c r="C144" s="73"/>
      <c r="D144" s="14"/>
      <c r="E144" s="14"/>
    </row>
    <row r="145" spans="3:5" ht="15" customHeight="1" x14ac:dyDescent="0.25">
      <c r="C145" s="73"/>
      <c r="D145" s="14"/>
      <c r="E145" s="14"/>
    </row>
    <row r="146" spans="3:5" ht="15" customHeight="1" x14ac:dyDescent="0.25">
      <c r="C146" s="73"/>
      <c r="D146" s="14"/>
      <c r="E146" s="14"/>
    </row>
    <row r="147" spans="3:5" ht="15" customHeight="1" x14ac:dyDescent="0.25">
      <c r="C147" s="73"/>
      <c r="D147" s="14"/>
      <c r="E147" s="14"/>
    </row>
    <row r="148" spans="3:5" ht="15" customHeight="1" x14ac:dyDescent="0.25">
      <c r="C148" s="73"/>
      <c r="D148" s="14"/>
      <c r="E148" s="14"/>
    </row>
    <row r="149" spans="3:5" ht="15" customHeight="1" x14ac:dyDescent="0.25">
      <c r="C149" s="73"/>
      <c r="D149" s="14"/>
      <c r="E149" s="14"/>
    </row>
    <row r="150" spans="3:5" ht="15" customHeight="1" x14ac:dyDescent="0.25">
      <c r="C150" s="73"/>
      <c r="D150" s="14"/>
      <c r="E150" s="14"/>
    </row>
    <row r="151" spans="3:5" ht="15" customHeight="1" x14ac:dyDescent="0.25">
      <c r="C151" s="73"/>
      <c r="D151" s="14"/>
      <c r="E151" s="14"/>
    </row>
    <row r="152" spans="3:5" ht="15" customHeight="1" x14ac:dyDescent="0.25">
      <c r="C152" s="73"/>
      <c r="D152" s="14"/>
      <c r="E152" s="14"/>
    </row>
    <row r="153" spans="3:5" ht="15" customHeight="1" x14ac:dyDescent="0.25">
      <c r="C153" s="73"/>
      <c r="D153" s="14"/>
      <c r="E153" s="14"/>
    </row>
    <row r="154" spans="3:5" ht="15" customHeight="1" x14ac:dyDescent="0.25">
      <c r="C154" s="73"/>
      <c r="D154" s="14"/>
      <c r="E154" s="14"/>
    </row>
    <row r="155" spans="3:5" ht="15" customHeight="1" x14ac:dyDescent="0.25">
      <c r="C155" s="73"/>
      <c r="D155" s="14"/>
      <c r="E155" s="14"/>
    </row>
    <row r="156" spans="3:5" ht="15" customHeight="1" x14ac:dyDescent="0.25">
      <c r="C156" s="73"/>
      <c r="D156" s="14"/>
      <c r="E156" s="14"/>
    </row>
    <row r="157" spans="3:5" ht="15" customHeight="1" x14ac:dyDescent="0.25">
      <c r="C157" s="73"/>
      <c r="D157" s="14"/>
      <c r="E157" s="14"/>
    </row>
    <row r="158" spans="3:5" ht="15" customHeight="1" x14ac:dyDescent="0.25">
      <c r="C158" s="73"/>
      <c r="D158" s="14"/>
      <c r="E158" s="14"/>
    </row>
    <row r="159" spans="3:5" ht="15" customHeight="1" x14ac:dyDescent="0.25">
      <c r="C159" s="73"/>
      <c r="D159" s="14"/>
      <c r="E159" s="14"/>
    </row>
    <row r="160" spans="3:5" ht="15" customHeight="1" x14ac:dyDescent="0.25">
      <c r="C160" s="73"/>
      <c r="D160" s="14"/>
      <c r="E160" s="14"/>
    </row>
    <row r="161" spans="3:5" ht="15" customHeight="1" x14ac:dyDescent="0.25">
      <c r="C161" s="73"/>
      <c r="D161" s="14"/>
      <c r="E161" s="14"/>
    </row>
    <row r="162" spans="3:5" ht="15" customHeight="1" x14ac:dyDescent="0.25">
      <c r="C162" s="73"/>
      <c r="D162" s="14"/>
      <c r="E162" s="14"/>
    </row>
    <row r="163" spans="3:5" ht="15" customHeight="1" x14ac:dyDescent="0.25">
      <c r="C163" s="73"/>
      <c r="D163" s="14"/>
      <c r="E163" s="14"/>
    </row>
    <row r="164" spans="3:5" ht="15" customHeight="1" x14ac:dyDescent="0.25">
      <c r="C164" s="73"/>
      <c r="D164" s="14"/>
      <c r="E164" s="14"/>
    </row>
    <row r="165" spans="3:5" ht="15" customHeight="1" x14ac:dyDescent="0.25">
      <c r="C165" s="73"/>
      <c r="D165" s="14"/>
      <c r="E165" s="14"/>
    </row>
    <row r="166" spans="3:5" ht="15" customHeight="1" x14ac:dyDescent="0.25">
      <c r="C166" s="73"/>
      <c r="D166" s="14"/>
      <c r="E166" s="14"/>
    </row>
    <row r="167" spans="3:5" ht="15" customHeight="1" x14ac:dyDescent="0.25">
      <c r="C167" s="73"/>
      <c r="D167" s="14"/>
      <c r="E167" s="14"/>
    </row>
    <row r="168" spans="3:5" ht="15" customHeight="1" x14ac:dyDescent="0.25">
      <c r="C168" s="73"/>
      <c r="D168" s="14"/>
      <c r="E168" s="14"/>
    </row>
    <row r="169" spans="3:5" ht="15" customHeight="1" x14ac:dyDescent="0.25">
      <c r="C169" s="73"/>
      <c r="D169" s="14"/>
      <c r="E169" s="14"/>
    </row>
    <row r="170" spans="3:5" ht="15" customHeight="1" x14ac:dyDescent="0.25">
      <c r="C170" s="73"/>
      <c r="D170" s="14"/>
      <c r="E170" s="14"/>
    </row>
    <row r="171" spans="3:5" ht="15" customHeight="1" x14ac:dyDescent="0.25">
      <c r="C171" s="73"/>
      <c r="D171" s="14"/>
      <c r="E171" s="14"/>
    </row>
    <row r="172" spans="3:5" ht="15" customHeight="1" x14ac:dyDescent="0.25">
      <c r="C172" s="73"/>
      <c r="D172" s="14"/>
      <c r="E172" s="14"/>
    </row>
    <row r="173" spans="3:5" ht="15" customHeight="1" x14ac:dyDescent="0.25">
      <c r="C173" s="73"/>
      <c r="D173" s="14"/>
      <c r="E173" s="14"/>
    </row>
    <row r="174" spans="3:5" ht="15" customHeight="1" x14ac:dyDescent="0.25">
      <c r="C174" s="73"/>
      <c r="D174" s="14"/>
      <c r="E174" s="14"/>
    </row>
    <row r="175" spans="3:5" ht="15" customHeight="1" x14ac:dyDescent="0.25">
      <c r="C175" s="73"/>
      <c r="D175" s="14"/>
      <c r="E175" s="14"/>
    </row>
    <row r="176" spans="3:5" ht="15" customHeight="1" x14ac:dyDescent="0.25">
      <c r="C176" s="73"/>
      <c r="D176" s="14"/>
      <c r="E176" s="14"/>
    </row>
    <row r="177" spans="3:5" ht="15" customHeight="1" x14ac:dyDescent="0.25">
      <c r="C177" s="73"/>
      <c r="D177" s="14"/>
      <c r="E177" s="14"/>
    </row>
    <row r="178" spans="3:5" ht="15" customHeight="1" x14ac:dyDescent="0.25">
      <c r="C178" s="73"/>
      <c r="D178" s="14"/>
      <c r="E178" s="14"/>
    </row>
    <row r="179" spans="3:5" ht="15" customHeight="1" x14ac:dyDescent="0.25">
      <c r="C179" s="73"/>
      <c r="D179" s="14"/>
      <c r="E179" s="14"/>
    </row>
    <row r="180" spans="3:5" ht="15" customHeight="1" x14ac:dyDescent="0.25">
      <c r="C180" s="73"/>
      <c r="D180" s="14"/>
      <c r="E180" s="14"/>
    </row>
    <row r="181" spans="3:5" ht="15" customHeight="1" x14ac:dyDescent="0.25">
      <c r="C181" s="73"/>
      <c r="D181" s="14"/>
      <c r="E181" s="14"/>
    </row>
    <row r="182" spans="3:5" ht="15" customHeight="1" x14ac:dyDescent="0.25">
      <c r="C182" s="73"/>
      <c r="D182" s="14"/>
      <c r="E182" s="14"/>
    </row>
    <row r="183" spans="3:5" ht="15" customHeight="1" x14ac:dyDescent="0.25">
      <c r="C183" s="73"/>
      <c r="D183" s="14"/>
      <c r="E183" s="14"/>
    </row>
    <row r="184" spans="3:5" ht="15" customHeight="1" x14ac:dyDescent="0.25">
      <c r="C184" s="73"/>
      <c r="D184" s="14"/>
      <c r="E184" s="14"/>
    </row>
    <row r="185" spans="3:5" ht="15" customHeight="1" x14ac:dyDescent="0.25">
      <c r="C185" s="73"/>
      <c r="D185" s="14"/>
      <c r="E185" s="14"/>
    </row>
    <row r="186" spans="3:5" ht="15" customHeight="1" x14ac:dyDescent="0.25">
      <c r="C186" s="73"/>
      <c r="D186" s="14"/>
      <c r="E186" s="14"/>
    </row>
    <row r="187" spans="3:5" ht="15" customHeight="1" x14ac:dyDescent="0.25">
      <c r="C187" s="73"/>
      <c r="D187" s="14"/>
      <c r="E187" s="14"/>
    </row>
    <row r="188" spans="3:5" ht="15" customHeight="1" x14ac:dyDescent="0.25">
      <c r="C188" s="73"/>
      <c r="D188" s="14"/>
      <c r="E188" s="14"/>
    </row>
    <row r="189" spans="3:5" ht="15" customHeight="1" x14ac:dyDescent="0.25">
      <c r="C189" s="73"/>
      <c r="D189" s="14"/>
      <c r="E189" s="14"/>
    </row>
    <row r="190" spans="3:5" ht="15" customHeight="1" x14ac:dyDescent="0.25">
      <c r="C190" s="73"/>
      <c r="D190" s="14"/>
      <c r="E190" s="14"/>
    </row>
    <row r="191" spans="3:5" ht="15" customHeight="1" x14ac:dyDescent="0.25">
      <c r="C191" s="73"/>
      <c r="D191" s="14"/>
      <c r="E191" s="14"/>
    </row>
    <row r="192" spans="3:5" ht="15" customHeight="1" x14ac:dyDescent="0.25">
      <c r="C192" s="73"/>
      <c r="D192" s="14"/>
      <c r="E192" s="14"/>
    </row>
    <row r="193" spans="3:5" ht="15" customHeight="1" x14ac:dyDescent="0.25">
      <c r="C193" s="73"/>
      <c r="D193" s="14"/>
      <c r="E193" s="14"/>
    </row>
    <row r="194" spans="3:5" ht="15" customHeight="1" x14ac:dyDescent="0.25">
      <c r="C194" s="73"/>
      <c r="D194" s="14"/>
      <c r="E194" s="14"/>
    </row>
    <row r="195" spans="3:5" ht="15" customHeight="1" x14ac:dyDescent="0.25">
      <c r="C195" s="73"/>
      <c r="D195" s="14"/>
      <c r="E195" s="14"/>
    </row>
    <row r="196" spans="3:5" ht="15" customHeight="1" x14ac:dyDescent="0.25">
      <c r="C196" s="73"/>
      <c r="D196" s="14"/>
      <c r="E196" s="14"/>
    </row>
    <row r="197" spans="3:5" ht="15" customHeight="1" x14ac:dyDescent="0.25">
      <c r="C197" s="73"/>
      <c r="D197" s="14"/>
      <c r="E197" s="14"/>
    </row>
    <row r="198" spans="3:5" ht="15" customHeight="1" x14ac:dyDescent="0.25">
      <c r="C198" s="73"/>
      <c r="D198" s="14"/>
      <c r="E198" s="14"/>
    </row>
    <row r="199" spans="3:5" ht="15" customHeight="1" x14ac:dyDescent="0.25">
      <c r="C199" s="73"/>
      <c r="D199" s="14"/>
      <c r="E199" s="14"/>
    </row>
    <row r="200" spans="3:5" ht="15" customHeight="1" x14ac:dyDescent="0.25">
      <c r="C200" s="73"/>
      <c r="D200" s="14"/>
      <c r="E200" s="14"/>
    </row>
    <row r="201" spans="3:5" ht="15" customHeight="1" x14ac:dyDescent="0.25">
      <c r="C201" s="73"/>
      <c r="D201" s="14"/>
      <c r="E201" s="14"/>
    </row>
    <row r="202" spans="3:5" ht="15" customHeight="1" x14ac:dyDescent="0.25">
      <c r="C202" s="73"/>
      <c r="D202" s="14"/>
      <c r="E202" s="14"/>
    </row>
    <row r="203" spans="3:5" ht="15" customHeight="1" x14ac:dyDescent="0.25">
      <c r="C203" s="73"/>
      <c r="D203" s="14"/>
      <c r="E203" s="14"/>
    </row>
    <row r="204" spans="3:5" ht="15" customHeight="1" x14ac:dyDescent="0.25">
      <c r="C204" s="73"/>
      <c r="D204" s="14"/>
      <c r="E204" s="14"/>
    </row>
    <row r="205" spans="3:5" ht="15" customHeight="1" x14ac:dyDescent="0.25">
      <c r="C205" s="73"/>
      <c r="D205" s="14"/>
      <c r="E205" s="14"/>
    </row>
    <row r="206" spans="3:5" ht="15" customHeight="1" x14ac:dyDescent="0.25">
      <c r="C206" s="73"/>
      <c r="D206" s="14"/>
      <c r="E206" s="14"/>
    </row>
    <row r="207" spans="3:5" ht="15" customHeight="1" x14ac:dyDescent="0.25">
      <c r="C207" s="73"/>
      <c r="D207" s="14"/>
      <c r="E207" s="14"/>
    </row>
    <row r="208" spans="3:5" ht="15" customHeight="1" x14ac:dyDescent="0.25">
      <c r="C208" s="73"/>
      <c r="D208" s="14"/>
      <c r="E208" s="14"/>
    </row>
    <row r="209" spans="3:5" ht="15" customHeight="1" x14ac:dyDescent="0.25">
      <c r="C209" s="73"/>
      <c r="D209" s="14"/>
      <c r="E209" s="14"/>
    </row>
    <row r="210" spans="3:5" ht="15" customHeight="1" x14ac:dyDescent="0.25">
      <c r="C210" s="73"/>
      <c r="D210" s="14"/>
      <c r="E210" s="14"/>
    </row>
    <row r="211" spans="3:5" ht="15" customHeight="1" x14ac:dyDescent="0.25">
      <c r="C211" s="73"/>
      <c r="D211" s="14"/>
      <c r="E211" s="14"/>
    </row>
    <row r="212" spans="3:5" ht="15" customHeight="1" x14ac:dyDescent="0.25">
      <c r="C212" s="73"/>
      <c r="D212" s="14"/>
      <c r="E212" s="14"/>
    </row>
    <row r="213" spans="3:5" ht="15" customHeight="1" x14ac:dyDescent="0.25">
      <c r="C213" s="73"/>
      <c r="D213" s="14"/>
      <c r="E213" s="14"/>
    </row>
    <row r="214" spans="3:5" ht="15" customHeight="1" x14ac:dyDescent="0.25">
      <c r="C214" s="73"/>
      <c r="D214" s="14"/>
      <c r="E214" s="14"/>
    </row>
    <row r="215" spans="3:5" ht="15" customHeight="1" x14ac:dyDescent="0.25">
      <c r="C215" s="73"/>
      <c r="D215" s="14"/>
      <c r="E215" s="14"/>
    </row>
    <row r="216" spans="3:5" ht="15" customHeight="1" x14ac:dyDescent="0.25">
      <c r="C216" s="73"/>
      <c r="D216" s="14"/>
      <c r="E216" s="14"/>
    </row>
    <row r="217" spans="3:5" ht="15" customHeight="1" x14ac:dyDescent="0.25">
      <c r="C217" s="73"/>
      <c r="D217" s="14"/>
      <c r="E217" s="14"/>
    </row>
    <row r="218" spans="3:5" ht="15" customHeight="1" x14ac:dyDescent="0.25">
      <c r="C218" s="73"/>
      <c r="D218" s="14"/>
      <c r="E218" s="14"/>
    </row>
    <row r="219" spans="3:5" ht="15" customHeight="1" x14ac:dyDescent="0.25">
      <c r="C219" s="73"/>
      <c r="D219" s="14"/>
      <c r="E219" s="14"/>
    </row>
    <row r="220" spans="3:5" ht="15" customHeight="1" x14ac:dyDescent="0.25">
      <c r="C220" s="73"/>
      <c r="D220" s="14"/>
      <c r="E220" s="14"/>
    </row>
    <row r="221" spans="3:5" ht="15" customHeight="1" x14ac:dyDescent="0.25">
      <c r="C221" s="73"/>
      <c r="D221" s="14"/>
      <c r="E221" s="14"/>
    </row>
    <row r="222" spans="3:5" ht="15" customHeight="1" x14ac:dyDescent="0.25">
      <c r="C222" s="73"/>
      <c r="D222" s="14"/>
      <c r="E222" s="14"/>
    </row>
    <row r="223" spans="3:5" ht="15" customHeight="1" x14ac:dyDescent="0.25">
      <c r="C223" s="73"/>
      <c r="D223" s="14"/>
      <c r="E223" s="14"/>
    </row>
    <row r="224" spans="3:5" ht="15" customHeight="1" x14ac:dyDescent="0.25">
      <c r="C224" s="73"/>
      <c r="D224" s="14"/>
      <c r="E224" s="14"/>
    </row>
    <row r="225" spans="3:5" ht="15" customHeight="1" x14ac:dyDescent="0.25">
      <c r="C225" s="73"/>
      <c r="D225" s="14"/>
      <c r="E225" s="14"/>
    </row>
    <row r="226" spans="3:5" ht="15" customHeight="1" x14ac:dyDescent="0.25">
      <c r="C226" s="73"/>
      <c r="D226" s="14"/>
      <c r="E226" s="14"/>
    </row>
    <row r="227" spans="3:5" ht="15" customHeight="1" x14ac:dyDescent="0.25">
      <c r="C227" s="73"/>
      <c r="D227" s="14"/>
      <c r="E227" s="14"/>
    </row>
    <row r="228" spans="3:5" ht="15" customHeight="1" x14ac:dyDescent="0.25">
      <c r="C228" s="73"/>
      <c r="D228" s="14"/>
      <c r="E228" s="14"/>
    </row>
    <row r="229" spans="3:5" ht="15" customHeight="1" x14ac:dyDescent="0.25">
      <c r="C229" s="73"/>
      <c r="D229" s="14"/>
      <c r="E229" s="14"/>
    </row>
    <row r="230" spans="3:5" ht="15" customHeight="1" x14ac:dyDescent="0.25">
      <c r="C230" s="73"/>
      <c r="D230" s="14"/>
      <c r="E230" s="14"/>
    </row>
    <row r="231" spans="3:5" ht="15" customHeight="1" x14ac:dyDescent="0.25">
      <c r="C231" s="73"/>
      <c r="D231" s="14"/>
      <c r="E231" s="14"/>
    </row>
    <row r="232" spans="3:5" ht="15" customHeight="1" x14ac:dyDescent="0.25">
      <c r="C232" s="73"/>
      <c r="D232" s="14"/>
      <c r="E232" s="14"/>
    </row>
    <row r="233" spans="3:5" ht="15" customHeight="1" x14ac:dyDescent="0.25">
      <c r="C233" s="73"/>
      <c r="D233" s="14"/>
      <c r="E233" s="14"/>
    </row>
    <row r="234" spans="3:5" ht="15" customHeight="1" x14ac:dyDescent="0.25">
      <c r="C234" s="73"/>
      <c r="D234" s="14"/>
      <c r="E234" s="14"/>
    </row>
    <row r="235" spans="3:5" ht="15" customHeight="1" x14ac:dyDescent="0.25">
      <c r="C235" s="73"/>
      <c r="D235" s="14"/>
      <c r="E235" s="14"/>
    </row>
    <row r="236" spans="3:5" ht="15" customHeight="1" x14ac:dyDescent="0.25">
      <c r="C236" s="73"/>
      <c r="D236" s="14"/>
      <c r="E236" s="14"/>
    </row>
    <row r="237" spans="3:5" ht="15" customHeight="1" x14ac:dyDescent="0.25">
      <c r="C237" s="73"/>
      <c r="D237" s="14"/>
      <c r="E237" s="14"/>
    </row>
    <row r="238" spans="3:5" ht="15" customHeight="1" x14ac:dyDescent="0.25">
      <c r="C238" s="73"/>
      <c r="D238" s="14"/>
      <c r="E238" s="14"/>
    </row>
    <row r="239" spans="3:5" ht="15" customHeight="1" x14ac:dyDescent="0.25">
      <c r="C239" s="73"/>
      <c r="D239" s="14"/>
      <c r="E239" s="14"/>
    </row>
    <row r="240" spans="3:5" ht="15" customHeight="1" x14ac:dyDescent="0.25">
      <c r="C240" s="73"/>
      <c r="D240" s="14"/>
      <c r="E240" s="14"/>
    </row>
    <row r="241" spans="3:5" ht="15" customHeight="1" x14ac:dyDescent="0.25">
      <c r="C241" s="73"/>
      <c r="D241" s="14"/>
      <c r="E241" s="14"/>
    </row>
    <row r="242" spans="3:5" ht="15" customHeight="1" x14ac:dyDescent="0.25">
      <c r="C242" s="73"/>
      <c r="D242" s="14"/>
      <c r="E242" s="14"/>
    </row>
    <row r="243" spans="3:5" ht="15" customHeight="1" x14ac:dyDescent="0.25">
      <c r="C243" s="73"/>
      <c r="D243" s="14"/>
      <c r="E243" s="14"/>
    </row>
    <row r="244" spans="3:5" ht="15" customHeight="1" x14ac:dyDescent="0.25">
      <c r="C244" s="73"/>
      <c r="D244" s="14"/>
      <c r="E244" s="14"/>
    </row>
    <row r="245" spans="3:5" ht="15" customHeight="1" x14ac:dyDescent="0.25">
      <c r="C245" s="73"/>
      <c r="D245" s="14"/>
      <c r="E245" s="14"/>
    </row>
    <row r="246" spans="3:5" ht="15" customHeight="1" x14ac:dyDescent="0.25">
      <c r="C246" s="73"/>
      <c r="D246" s="14"/>
      <c r="E246" s="14"/>
    </row>
    <row r="247" spans="3:5" ht="15" customHeight="1" x14ac:dyDescent="0.25">
      <c r="C247" s="73"/>
      <c r="D247" s="14"/>
      <c r="E247" s="14"/>
    </row>
    <row r="248" spans="3:5" ht="15" customHeight="1" x14ac:dyDescent="0.25">
      <c r="C248" s="73"/>
      <c r="D248" s="14"/>
      <c r="E248" s="14"/>
    </row>
    <row r="249" spans="3:5" ht="15" customHeight="1" x14ac:dyDescent="0.25">
      <c r="C249" s="73"/>
      <c r="D249" s="14"/>
      <c r="E249" s="14"/>
    </row>
    <row r="250" spans="3:5" ht="15" customHeight="1" x14ac:dyDescent="0.25">
      <c r="C250" s="73"/>
      <c r="D250" s="14"/>
      <c r="E250" s="14"/>
    </row>
    <row r="251" spans="3:5" ht="15" customHeight="1" x14ac:dyDescent="0.25">
      <c r="C251" s="73"/>
      <c r="D251" s="14"/>
      <c r="E251" s="14"/>
    </row>
    <row r="252" spans="3:5" ht="15" customHeight="1" x14ac:dyDescent="0.25">
      <c r="C252" s="73"/>
      <c r="D252" s="14"/>
      <c r="E252" s="14"/>
    </row>
    <row r="253" spans="3:5" ht="15" customHeight="1" x14ac:dyDescent="0.25">
      <c r="C253" s="73"/>
      <c r="D253" s="14"/>
      <c r="E253" s="14"/>
    </row>
    <row r="254" spans="3:5" ht="15" customHeight="1" x14ac:dyDescent="0.25">
      <c r="C254" s="73"/>
      <c r="D254" s="14"/>
      <c r="E254" s="14"/>
    </row>
    <row r="255" spans="3:5" ht="15" customHeight="1" x14ac:dyDescent="0.25">
      <c r="C255" s="73"/>
      <c r="D255" s="14"/>
      <c r="E255" s="14"/>
    </row>
    <row r="256" spans="3:5" ht="15" customHeight="1" x14ac:dyDescent="0.25">
      <c r="C256" s="73"/>
      <c r="D256" s="14"/>
      <c r="E256" s="14"/>
    </row>
    <row r="257" spans="3:5" ht="15" customHeight="1" x14ac:dyDescent="0.25">
      <c r="C257" s="73"/>
      <c r="D257" s="14"/>
      <c r="E257" s="14"/>
    </row>
    <row r="258" spans="3:5" ht="15" customHeight="1" x14ac:dyDescent="0.25">
      <c r="C258" s="73"/>
      <c r="D258" s="14"/>
      <c r="E258" s="14"/>
    </row>
    <row r="259" spans="3:5" ht="15" customHeight="1" x14ac:dyDescent="0.25">
      <c r="C259" s="73"/>
      <c r="D259" s="14"/>
      <c r="E259" s="14"/>
    </row>
    <row r="260" spans="3:5" ht="15" customHeight="1" x14ac:dyDescent="0.25">
      <c r="C260" s="73"/>
      <c r="D260" s="14"/>
      <c r="E260" s="14"/>
    </row>
    <row r="261" spans="3:5" ht="15" customHeight="1" x14ac:dyDescent="0.25">
      <c r="C261" s="73"/>
      <c r="D261" s="14"/>
      <c r="E261" s="14"/>
    </row>
    <row r="262" spans="3:5" ht="15" customHeight="1" x14ac:dyDescent="0.25">
      <c r="C262" s="73"/>
      <c r="D262" s="14"/>
      <c r="E262" s="14"/>
    </row>
    <row r="263" spans="3:5" ht="15" customHeight="1" x14ac:dyDescent="0.25">
      <c r="C263" s="73"/>
      <c r="D263" s="14"/>
      <c r="E263" s="14"/>
    </row>
    <row r="264" spans="3:5" ht="15" customHeight="1" x14ac:dyDescent="0.25">
      <c r="C264" s="73"/>
      <c r="D264" s="14"/>
      <c r="E264" s="14"/>
    </row>
    <row r="265" spans="3:5" ht="15" customHeight="1" x14ac:dyDescent="0.25">
      <c r="C265" s="73"/>
      <c r="D265" s="14"/>
      <c r="E265" s="14"/>
    </row>
    <row r="266" spans="3:5" ht="15" customHeight="1" x14ac:dyDescent="0.25">
      <c r="C266" s="73"/>
      <c r="D266" s="14"/>
      <c r="E266" s="14"/>
    </row>
    <row r="267" spans="3:5" ht="15" customHeight="1" x14ac:dyDescent="0.25">
      <c r="C267" s="73"/>
      <c r="D267" s="14"/>
      <c r="E267" s="14"/>
    </row>
    <row r="268" spans="3:5" ht="15" customHeight="1" x14ac:dyDescent="0.25">
      <c r="C268" s="73"/>
      <c r="D268" s="14"/>
      <c r="E268" s="14"/>
    </row>
    <row r="269" spans="3:5" ht="15" customHeight="1" x14ac:dyDescent="0.25">
      <c r="C269" s="73"/>
      <c r="D269" s="14"/>
      <c r="E269" s="14"/>
    </row>
    <row r="270" spans="3:5" ht="15" customHeight="1" x14ac:dyDescent="0.25">
      <c r="C270" s="73"/>
      <c r="D270" s="14"/>
      <c r="E270" s="14"/>
    </row>
    <row r="271" spans="3:5" ht="15" customHeight="1" x14ac:dyDescent="0.25">
      <c r="C271" s="73"/>
      <c r="D271" s="14"/>
      <c r="E271" s="14"/>
    </row>
    <row r="272" spans="3:5" ht="15" customHeight="1" x14ac:dyDescent="0.25">
      <c r="C272" s="73"/>
      <c r="D272" s="14"/>
      <c r="E272" s="14"/>
    </row>
    <row r="273" spans="3:5" ht="15" customHeight="1" x14ac:dyDescent="0.25">
      <c r="C273" s="73"/>
      <c r="D273" s="14"/>
      <c r="E273" s="14"/>
    </row>
    <row r="274" spans="3:5" ht="15" customHeight="1" x14ac:dyDescent="0.25">
      <c r="C274" s="73"/>
      <c r="D274" s="14"/>
      <c r="E274" s="14"/>
    </row>
    <row r="275" spans="3:5" ht="15" customHeight="1" x14ac:dyDescent="0.25">
      <c r="C275" s="73"/>
      <c r="D275" s="14"/>
      <c r="E275" s="14"/>
    </row>
    <row r="276" spans="3:5" ht="15" customHeight="1" x14ac:dyDescent="0.25">
      <c r="C276" s="73"/>
      <c r="D276" s="14"/>
      <c r="E276" s="14"/>
    </row>
    <row r="277" spans="3:5" ht="15" customHeight="1" x14ac:dyDescent="0.25">
      <c r="C277" s="73"/>
      <c r="D277" s="14"/>
      <c r="E277" s="14"/>
    </row>
    <row r="278" spans="3:5" ht="15" customHeight="1" x14ac:dyDescent="0.25">
      <c r="C278" s="73"/>
      <c r="D278" s="14"/>
      <c r="E278" s="14"/>
    </row>
    <row r="279" spans="3:5" ht="15" customHeight="1" x14ac:dyDescent="0.25">
      <c r="C279" s="73"/>
      <c r="D279" s="14"/>
      <c r="E279" s="14"/>
    </row>
    <row r="280" spans="3:5" ht="15" customHeight="1" x14ac:dyDescent="0.25">
      <c r="C280" s="73"/>
      <c r="D280" s="14"/>
      <c r="E280" s="14"/>
    </row>
    <row r="281" spans="3:5" ht="15" customHeight="1" x14ac:dyDescent="0.25">
      <c r="C281" s="73"/>
      <c r="D281" s="14"/>
      <c r="E281" s="14"/>
    </row>
    <row r="282" spans="3:5" ht="15" customHeight="1" x14ac:dyDescent="0.25">
      <c r="C282" s="73"/>
      <c r="D282" s="14"/>
      <c r="E282" s="14"/>
    </row>
    <row r="283" spans="3:5" ht="15" customHeight="1" x14ac:dyDescent="0.25">
      <c r="C283" s="73"/>
      <c r="D283" s="14"/>
      <c r="E283" s="14"/>
    </row>
    <row r="284" spans="3:5" ht="15" customHeight="1" x14ac:dyDescent="0.25">
      <c r="C284" s="73"/>
      <c r="D284" s="14"/>
      <c r="E284" s="14"/>
    </row>
    <row r="285" spans="3:5" ht="15" customHeight="1" x14ac:dyDescent="0.25">
      <c r="C285" s="73"/>
      <c r="D285" s="14"/>
      <c r="E285" s="14"/>
    </row>
    <row r="286" spans="3:5" ht="15" customHeight="1" x14ac:dyDescent="0.25">
      <c r="C286" s="73"/>
      <c r="D286" s="14"/>
      <c r="E286" s="14"/>
    </row>
    <row r="287" spans="3:5" ht="15" customHeight="1" x14ac:dyDescent="0.25">
      <c r="C287" s="73"/>
      <c r="D287" s="14"/>
      <c r="E287" s="14"/>
    </row>
    <row r="288" spans="3:5" ht="15" customHeight="1" x14ac:dyDescent="0.25">
      <c r="C288" s="73"/>
      <c r="D288" s="14"/>
      <c r="E288" s="14"/>
    </row>
    <row r="289" spans="3:5" ht="15" customHeight="1" x14ac:dyDescent="0.25">
      <c r="C289" s="73"/>
      <c r="D289" s="14"/>
      <c r="E289" s="14"/>
    </row>
    <row r="290" spans="3:5" ht="15" customHeight="1" x14ac:dyDescent="0.25">
      <c r="C290" s="73"/>
      <c r="D290" s="14"/>
      <c r="E290" s="14"/>
    </row>
    <row r="291" spans="3:5" ht="15" customHeight="1" x14ac:dyDescent="0.25">
      <c r="C291" s="73"/>
      <c r="D291" s="14"/>
      <c r="E291" s="14"/>
    </row>
    <row r="292" spans="3:5" ht="15" customHeight="1" x14ac:dyDescent="0.25">
      <c r="C292" s="73"/>
      <c r="D292" s="14"/>
      <c r="E292" s="14"/>
    </row>
    <row r="293" spans="3:5" ht="15" customHeight="1" x14ac:dyDescent="0.25">
      <c r="C293" s="73"/>
      <c r="D293" s="14"/>
      <c r="E293" s="14"/>
    </row>
    <row r="294" spans="3:5" ht="15" customHeight="1" x14ac:dyDescent="0.25">
      <c r="C294" s="73"/>
      <c r="D294" s="14"/>
      <c r="E294" s="14"/>
    </row>
    <row r="295" spans="3:5" ht="15" customHeight="1" x14ac:dyDescent="0.25">
      <c r="C295" s="73"/>
      <c r="D295" s="14"/>
      <c r="E295" s="14"/>
    </row>
    <row r="296" spans="3:5" ht="15" customHeight="1" x14ac:dyDescent="0.25">
      <c r="C296" s="73"/>
      <c r="D296" s="14"/>
      <c r="E296" s="14"/>
    </row>
    <row r="297" spans="3:5" ht="15" customHeight="1" x14ac:dyDescent="0.25">
      <c r="C297" s="73"/>
      <c r="D297" s="14"/>
      <c r="E297" s="14"/>
    </row>
    <row r="298" spans="3:5" ht="15" customHeight="1" x14ac:dyDescent="0.25">
      <c r="C298" s="73"/>
      <c r="D298" s="14"/>
      <c r="E298" s="14"/>
    </row>
    <row r="299" spans="3:5" ht="15" customHeight="1" x14ac:dyDescent="0.25">
      <c r="C299" s="73"/>
      <c r="D299" s="14"/>
      <c r="E299" s="14"/>
    </row>
    <row r="300" spans="3:5" ht="15" customHeight="1" x14ac:dyDescent="0.25">
      <c r="C300" s="73"/>
      <c r="D300" s="14"/>
      <c r="E300" s="14"/>
    </row>
    <row r="301" spans="3:5" ht="15" customHeight="1" x14ac:dyDescent="0.25">
      <c r="C301" s="73"/>
      <c r="D301" s="14"/>
      <c r="E301" s="14"/>
    </row>
    <row r="302" spans="3:5" ht="15" customHeight="1" x14ac:dyDescent="0.25">
      <c r="C302" s="73"/>
      <c r="D302" s="14"/>
      <c r="E302" s="14"/>
    </row>
    <row r="303" spans="3:5" ht="15" customHeight="1" x14ac:dyDescent="0.25">
      <c r="C303" s="73"/>
      <c r="D303" s="14"/>
      <c r="E303" s="14"/>
    </row>
    <row r="304" spans="3:5" ht="15" customHeight="1" x14ac:dyDescent="0.25">
      <c r="C304" s="73"/>
      <c r="D304" s="14"/>
      <c r="E304" s="14"/>
    </row>
    <row r="305" spans="3:5" ht="15" customHeight="1" x14ac:dyDescent="0.25">
      <c r="C305" s="73"/>
      <c r="D305" s="14"/>
      <c r="E305" s="14"/>
    </row>
    <row r="306" spans="3:5" ht="15" customHeight="1" x14ac:dyDescent="0.25">
      <c r="C306" s="73"/>
      <c r="D306" s="14"/>
      <c r="E306" s="14"/>
    </row>
    <row r="307" spans="3:5" ht="15" customHeight="1" x14ac:dyDescent="0.25">
      <c r="C307" s="73"/>
      <c r="D307" s="14"/>
      <c r="E307" s="14"/>
    </row>
    <row r="308" spans="3:5" ht="15" customHeight="1" x14ac:dyDescent="0.25">
      <c r="C308" s="73"/>
      <c r="D308" s="14"/>
      <c r="E308" s="14"/>
    </row>
    <row r="309" spans="3:5" ht="15" customHeight="1" x14ac:dyDescent="0.25">
      <c r="C309" s="73"/>
      <c r="D309" s="14"/>
      <c r="E309" s="14"/>
    </row>
    <row r="310" spans="3:5" ht="15" customHeight="1" x14ac:dyDescent="0.25">
      <c r="C310" s="73"/>
      <c r="D310" s="14"/>
      <c r="E310" s="14"/>
    </row>
    <row r="311" spans="3:5" ht="15" customHeight="1" x14ac:dyDescent="0.25">
      <c r="C311" s="73"/>
      <c r="D311" s="14"/>
      <c r="E311" s="14"/>
    </row>
    <row r="312" spans="3:5" ht="15" customHeight="1" x14ac:dyDescent="0.25">
      <c r="C312" s="73"/>
      <c r="D312" s="14"/>
      <c r="E312" s="14"/>
    </row>
    <row r="313" spans="3:5" ht="15" customHeight="1" x14ac:dyDescent="0.25">
      <c r="C313" s="73"/>
      <c r="D313" s="14"/>
      <c r="E313" s="14"/>
    </row>
    <row r="314" spans="3:5" ht="15" customHeight="1" x14ac:dyDescent="0.25">
      <c r="C314" s="73"/>
      <c r="D314" s="14"/>
      <c r="E314" s="14"/>
    </row>
    <row r="315" spans="3:5" ht="15" customHeight="1" x14ac:dyDescent="0.25">
      <c r="C315" s="73"/>
      <c r="D315" s="14"/>
      <c r="E315" s="14"/>
    </row>
    <row r="316" spans="3:5" ht="15" customHeight="1" x14ac:dyDescent="0.25">
      <c r="C316" s="73"/>
      <c r="D316" s="14"/>
      <c r="E316" s="14"/>
    </row>
    <row r="317" spans="3:5" ht="15" customHeight="1" x14ac:dyDescent="0.25">
      <c r="C317" s="73"/>
      <c r="D317" s="14"/>
      <c r="E317" s="14"/>
    </row>
    <row r="318" spans="3:5" ht="15" customHeight="1" x14ac:dyDescent="0.25">
      <c r="C318" s="73"/>
      <c r="D318" s="14"/>
      <c r="E318" s="14"/>
    </row>
    <row r="319" spans="3:5" ht="15" customHeight="1" x14ac:dyDescent="0.25">
      <c r="C319" s="73"/>
      <c r="D319" s="14"/>
      <c r="E319" s="14"/>
    </row>
    <row r="320" spans="3:5" ht="15" customHeight="1" x14ac:dyDescent="0.25">
      <c r="C320" s="73"/>
      <c r="D320" s="14"/>
      <c r="E320" s="14"/>
    </row>
    <row r="321" spans="3:5" ht="15" customHeight="1" x14ac:dyDescent="0.25">
      <c r="C321" s="73"/>
      <c r="D321" s="14"/>
      <c r="E321" s="14"/>
    </row>
    <row r="322" spans="3:5" ht="15" customHeight="1" x14ac:dyDescent="0.25">
      <c r="C322" s="73"/>
      <c r="D322" s="14"/>
      <c r="E322" s="14"/>
    </row>
    <row r="323" spans="3:5" ht="15" customHeight="1" x14ac:dyDescent="0.25">
      <c r="C323" s="73"/>
      <c r="D323" s="14"/>
      <c r="E323" s="14"/>
    </row>
    <row r="324" spans="3:5" ht="15" customHeight="1" x14ac:dyDescent="0.25">
      <c r="C324" s="73"/>
      <c r="D324" s="14"/>
      <c r="E324" s="14"/>
    </row>
    <row r="325" spans="3:5" ht="15" customHeight="1" x14ac:dyDescent="0.25">
      <c r="C325" s="73"/>
      <c r="D325" s="14"/>
      <c r="E325" s="14"/>
    </row>
    <row r="326" spans="3:5" ht="15" customHeight="1" x14ac:dyDescent="0.25">
      <c r="C326" s="73"/>
      <c r="D326" s="14"/>
      <c r="E326" s="14"/>
    </row>
    <row r="327" spans="3:5" ht="15" customHeight="1" x14ac:dyDescent="0.25">
      <c r="C327" s="73"/>
      <c r="D327" s="14"/>
      <c r="E327" s="14"/>
    </row>
    <row r="328" spans="3:5" ht="15" customHeight="1" x14ac:dyDescent="0.25">
      <c r="C328" s="73"/>
      <c r="D328" s="14"/>
      <c r="E328" s="14"/>
    </row>
    <row r="329" spans="3:5" ht="15" customHeight="1" x14ac:dyDescent="0.25">
      <c r="C329" s="73"/>
      <c r="D329" s="14"/>
      <c r="E329" s="14"/>
    </row>
    <row r="330" spans="3:5" ht="15" customHeight="1" x14ac:dyDescent="0.25">
      <c r="C330" s="73"/>
      <c r="D330" s="14"/>
      <c r="E330" s="14"/>
    </row>
    <row r="331" spans="3:5" ht="15" customHeight="1" x14ac:dyDescent="0.25">
      <c r="C331" s="73"/>
      <c r="D331" s="14"/>
      <c r="E331" s="14"/>
    </row>
    <row r="332" spans="3:5" ht="15" customHeight="1" x14ac:dyDescent="0.25">
      <c r="C332" s="73"/>
      <c r="D332" s="14"/>
      <c r="E332" s="14"/>
    </row>
    <row r="333" spans="3:5" ht="15" customHeight="1" x14ac:dyDescent="0.25">
      <c r="C333" s="73"/>
      <c r="D333" s="14"/>
      <c r="E333" s="14"/>
    </row>
    <row r="334" spans="3:5" ht="15" customHeight="1" x14ac:dyDescent="0.25">
      <c r="C334" s="73"/>
      <c r="D334" s="14"/>
      <c r="E334" s="14"/>
    </row>
    <row r="335" spans="3:5" ht="15" customHeight="1" x14ac:dyDescent="0.25">
      <c r="C335" s="73"/>
      <c r="D335" s="14"/>
      <c r="E335" s="14"/>
    </row>
    <row r="336" spans="3:5" ht="15" customHeight="1" x14ac:dyDescent="0.25">
      <c r="C336" s="73"/>
      <c r="D336" s="14"/>
      <c r="E336" s="14"/>
    </row>
    <row r="337" spans="3:5" ht="15" customHeight="1" x14ac:dyDescent="0.25">
      <c r="C337" s="73"/>
      <c r="D337" s="14"/>
      <c r="E337" s="14"/>
    </row>
    <row r="338" spans="3:5" ht="15" customHeight="1" x14ac:dyDescent="0.25">
      <c r="C338" s="73"/>
      <c r="D338" s="14"/>
      <c r="E338" s="14"/>
    </row>
    <row r="339" spans="3:5" ht="15" customHeight="1" x14ac:dyDescent="0.25">
      <c r="C339" s="73"/>
      <c r="D339" s="14"/>
      <c r="E339" s="14"/>
    </row>
    <row r="340" spans="3:5" ht="15" customHeight="1" x14ac:dyDescent="0.25">
      <c r="C340" s="73"/>
      <c r="D340" s="14"/>
      <c r="E340" s="14"/>
    </row>
    <row r="341" spans="3:5" ht="15" customHeight="1" x14ac:dyDescent="0.25">
      <c r="C341" s="73"/>
      <c r="D341" s="14"/>
      <c r="E341" s="14"/>
    </row>
    <row r="342" spans="3:5" ht="15" customHeight="1" x14ac:dyDescent="0.25">
      <c r="C342" s="73"/>
      <c r="D342" s="14"/>
      <c r="E342" s="14"/>
    </row>
    <row r="343" spans="3:5" ht="15" customHeight="1" x14ac:dyDescent="0.25">
      <c r="C343" s="73"/>
      <c r="D343" s="14"/>
      <c r="E343" s="14"/>
    </row>
    <row r="344" spans="3:5" ht="15" customHeight="1" x14ac:dyDescent="0.25">
      <c r="C344" s="73"/>
      <c r="D344" s="14"/>
      <c r="E344" s="14"/>
    </row>
    <row r="345" spans="3:5" ht="15" customHeight="1" x14ac:dyDescent="0.25">
      <c r="C345" s="73"/>
      <c r="D345" s="14"/>
      <c r="E345" s="14"/>
    </row>
    <row r="346" spans="3:5" ht="15" customHeight="1" x14ac:dyDescent="0.25">
      <c r="C346" s="73"/>
      <c r="D346" s="14"/>
      <c r="E346" s="14"/>
    </row>
    <row r="347" spans="3:5" ht="15" customHeight="1" x14ac:dyDescent="0.25">
      <c r="C347" s="73"/>
      <c r="D347" s="14"/>
      <c r="E347" s="14"/>
    </row>
    <row r="348" spans="3:5" ht="15" customHeight="1" x14ac:dyDescent="0.25">
      <c r="C348" s="73"/>
      <c r="D348" s="14"/>
      <c r="E348" s="14"/>
    </row>
    <row r="349" spans="3:5" ht="15" customHeight="1" x14ac:dyDescent="0.25">
      <c r="C349" s="73"/>
      <c r="D349" s="14"/>
      <c r="E349" s="14"/>
    </row>
    <row r="350" spans="3:5" ht="15" customHeight="1" x14ac:dyDescent="0.25">
      <c r="C350" s="73"/>
      <c r="D350" s="14"/>
      <c r="E350" s="14"/>
    </row>
    <row r="351" spans="3:5" ht="15" customHeight="1" x14ac:dyDescent="0.25">
      <c r="C351" s="73"/>
      <c r="D351" s="14"/>
      <c r="E351" s="14"/>
    </row>
    <row r="352" spans="3:5" ht="15" customHeight="1" x14ac:dyDescent="0.25">
      <c r="C352" s="73"/>
      <c r="D352" s="14"/>
      <c r="E352" s="14"/>
    </row>
    <row r="353" spans="3:5" ht="15" customHeight="1" x14ac:dyDescent="0.25">
      <c r="C353" s="73"/>
      <c r="D353" s="14"/>
      <c r="E353" s="14"/>
    </row>
    <row r="354" spans="3:5" ht="15" customHeight="1" x14ac:dyDescent="0.25">
      <c r="C354" s="73"/>
      <c r="D354" s="14"/>
      <c r="E354" s="14"/>
    </row>
    <row r="355" spans="3:5" ht="15" customHeight="1" x14ac:dyDescent="0.25">
      <c r="C355" s="73"/>
      <c r="D355" s="14"/>
      <c r="E355" s="14"/>
    </row>
    <row r="356" spans="3:5" ht="15" customHeight="1" x14ac:dyDescent="0.25">
      <c r="C356" s="73"/>
      <c r="D356" s="14"/>
      <c r="E356" s="14"/>
    </row>
    <row r="357" spans="3:5" ht="15" customHeight="1" x14ac:dyDescent="0.25">
      <c r="C357" s="73"/>
      <c r="D357" s="14"/>
      <c r="E357" s="14"/>
    </row>
    <row r="358" spans="3:5" ht="15" customHeight="1" x14ac:dyDescent="0.25">
      <c r="C358" s="73"/>
      <c r="D358" s="14"/>
      <c r="E358" s="14"/>
    </row>
    <row r="359" spans="3:5" ht="15" customHeight="1" x14ac:dyDescent="0.25">
      <c r="C359" s="73"/>
      <c r="D359" s="14"/>
      <c r="E359" s="14"/>
    </row>
    <row r="360" spans="3:5" ht="15" customHeight="1" x14ac:dyDescent="0.25">
      <c r="C360" s="73"/>
      <c r="D360" s="14"/>
      <c r="E360" s="14"/>
    </row>
    <row r="361" spans="3:5" ht="15" customHeight="1" x14ac:dyDescent="0.25">
      <c r="C361" s="73"/>
      <c r="D361" s="14"/>
      <c r="E361" s="14"/>
    </row>
    <row r="362" spans="3:5" ht="15" customHeight="1" x14ac:dyDescent="0.25">
      <c r="C362" s="73"/>
      <c r="D362" s="14"/>
      <c r="E362" s="14"/>
    </row>
    <row r="363" spans="3:5" ht="15" customHeight="1" x14ac:dyDescent="0.25">
      <c r="C363" s="73"/>
      <c r="D363" s="14"/>
      <c r="E363" s="14"/>
    </row>
    <row r="364" spans="3:5" ht="15" customHeight="1" x14ac:dyDescent="0.25">
      <c r="C364" s="73"/>
      <c r="D364" s="14"/>
      <c r="E364" s="14"/>
    </row>
    <row r="365" spans="3:5" ht="15" customHeight="1" x14ac:dyDescent="0.25">
      <c r="C365" s="73"/>
      <c r="D365" s="14"/>
      <c r="E365" s="14"/>
    </row>
    <row r="366" spans="3:5" ht="15" customHeight="1" x14ac:dyDescent="0.25">
      <c r="C366" s="73"/>
      <c r="D366" s="14"/>
      <c r="E366" s="14"/>
    </row>
    <row r="367" spans="3:5" ht="15" customHeight="1" x14ac:dyDescent="0.25">
      <c r="C367" s="73"/>
      <c r="D367" s="14"/>
      <c r="E367" s="14"/>
    </row>
    <row r="368" spans="3:5" ht="15" customHeight="1" x14ac:dyDescent="0.25">
      <c r="C368" s="73"/>
      <c r="D368" s="14"/>
      <c r="E368" s="14"/>
    </row>
    <row r="369" spans="3:5" ht="15" customHeight="1" x14ac:dyDescent="0.25">
      <c r="C369" s="73"/>
      <c r="D369" s="14"/>
      <c r="E369" s="14"/>
    </row>
    <row r="370" spans="3:5" ht="15" customHeight="1" x14ac:dyDescent="0.25">
      <c r="C370" s="73"/>
      <c r="D370" s="14"/>
      <c r="E370" s="14"/>
    </row>
    <row r="371" spans="3:5" ht="15" customHeight="1" x14ac:dyDescent="0.25">
      <c r="C371" s="73"/>
      <c r="D371" s="14"/>
      <c r="E371" s="14"/>
    </row>
    <row r="372" spans="3:5" ht="15" customHeight="1" x14ac:dyDescent="0.25">
      <c r="C372" s="73"/>
      <c r="D372" s="14"/>
      <c r="E372" s="14"/>
    </row>
    <row r="373" spans="3:5" ht="15" customHeight="1" x14ac:dyDescent="0.25">
      <c r="C373" s="73"/>
      <c r="D373" s="14"/>
      <c r="E373" s="14"/>
    </row>
    <row r="374" spans="3:5" ht="15" customHeight="1" x14ac:dyDescent="0.25">
      <c r="C374" s="73"/>
      <c r="D374" s="14"/>
      <c r="E374" s="14"/>
    </row>
    <row r="375" spans="3:5" ht="15" customHeight="1" x14ac:dyDescent="0.25">
      <c r="C375" s="73"/>
      <c r="D375" s="14"/>
      <c r="E375" s="14"/>
    </row>
    <row r="376" spans="3:5" ht="15" customHeight="1" x14ac:dyDescent="0.25">
      <c r="C376" s="73"/>
      <c r="D376" s="14"/>
      <c r="E376" s="14"/>
    </row>
    <row r="377" spans="3:5" ht="15" customHeight="1" x14ac:dyDescent="0.25">
      <c r="C377" s="73"/>
      <c r="D377" s="14"/>
      <c r="E377" s="14"/>
    </row>
    <row r="378" spans="3:5" ht="15" customHeight="1" x14ac:dyDescent="0.25">
      <c r="C378" s="73"/>
      <c r="D378" s="14"/>
      <c r="E378" s="14"/>
    </row>
    <row r="379" spans="3:5" ht="15" customHeight="1" x14ac:dyDescent="0.25">
      <c r="C379" s="73"/>
      <c r="D379" s="14"/>
      <c r="E379" s="14"/>
    </row>
    <row r="380" spans="3:5" ht="15" customHeight="1" x14ac:dyDescent="0.25">
      <c r="C380" s="73"/>
      <c r="D380" s="14"/>
      <c r="E380" s="14"/>
    </row>
    <row r="381" spans="3:5" ht="15" customHeight="1" x14ac:dyDescent="0.25">
      <c r="C381" s="73"/>
      <c r="D381" s="14"/>
      <c r="E381" s="14"/>
    </row>
    <row r="382" spans="3:5" ht="15" customHeight="1" x14ac:dyDescent="0.25">
      <c r="C382" s="73"/>
      <c r="D382" s="14"/>
      <c r="E382" s="14"/>
    </row>
    <row r="383" spans="3:5" ht="15" customHeight="1" x14ac:dyDescent="0.25">
      <c r="C383" s="73"/>
      <c r="D383" s="14"/>
      <c r="E383" s="14"/>
    </row>
    <row r="384" spans="3:5" ht="15" customHeight="1" x14ac:dyDescent="0.25">
      <c r="C384" s="73"/>
      <c r="D384" s="14"/>
      <c r="E384" s="14"/>
    </row>
    <row r="385" spans="3:5" ht="15" customHeight="1" x14ac:dyDescent="0.25">
      <c r="C385" s="73"/>
      <c r="D385" s="14"/>
      <c r="E385" s="14"/>
    </row>
    <row r="386" spans="3:5" ht="15" customHeight="1" x14ac:dyDescent="0.25">
      <c r="C386" s="73"/>
      <c r="D386" s="14"/>
      <c r="E386" s="14"/>
    </row>
    <row r="387" spans="3:5" ht="15" customHeight="1" x14ac:dyDescent="0.25">
      <c r="C387" s="73"/>
      <c r="D387" s="14"/>
      <c r="E387" s="14"/>
    </row>
    <row r="388" spans="3:5" ht="15" customHeight="1" x14ac:dyDescent="0.25">
      <c r="C388" s="73"/>
      <c r="D388" s="14"/>
      <c r="E388" s="14"/>
    </row>
    <row r="389" spans="3:5" ht="15" customHeight="1" x14ac:dyDescent="0.25">
      <c r="C389" s="73"/>
      <c r="D389" s="14"/>
      <c r="E389" s="14"/>
    </row>
    <row r="390" spans="3:5" ht="15" customHeight="1" x14ac:dyDescent="0.25">
      <c r="C390" s="73"/>
      <c r="D390" s="14"/>
      <c r="E390" s="14"/>
    </row>
    <row r="391" spans="3:5" ht="15" customHeight="1" x14ac:dyDescent="0.25">
      <c r="C391" s="73"/>
      <c r="D391" s="14"/>
      <c r="E391" s="14"/>
    </row>
    <row r="392" spans="3:5" ht="15" customHeight="1" x14ac:dyDescent="0.25">
      <c r="C392" s="73"/>
      <c r="D392" s="14"/>
      <c r="E392" s="14"/>
    </row>
    <row r="393" spans="3:5" ht="15" customHeight="1" x14ac:dyDescent="0.25">
      <c r="C393" s="73"/>
      <c r="D393" s="14"/>
      <c r="E393" s="14"/>
    </row>
    <row r="394" spans="3:5" ht="15" customHeight="1" x14ac:dyDescent="0.25">
      <c r="C394" s="73"/>
      <c r="D394" s="14"/>
      <c r="E394" s="14"/>
    </row>
    <row r="395" spans="3:5" ht="15" customHeight="1" x14ac:dyDescent="0.25">
      <c r="C395" s="73"/>
      <c r="D395" s="14"/>
      <c r="E395" s="14"/>
    </row>
    <row r="396" spans="3:5" ht="15" customHeight="1" x14ac:dyDescent="0.25">
      <c r="C396" s="73"/>
      <c r="D396" s="14"/>
      <c r="E396" s="14"/>
    </row>
    <row r="397" spans="3:5" ht="15" customHeight="1" x14ac:dyDescent="0.25">
      <c r="C397" s="73"/>
      <c r="D397" s="14"/>
      <c r="E397" s="14"/>
    </row>
    <row r="398" spans="3:5" ht="15" customHeight="1" x14ac:dyDescent="0.25">
      <c r="C398" s="73"/>
      <c r="D398" s="14"/>
      <c r="E398" s="14"/>
    </row>
    <row r="399" spans="3:5" ht="15" customHeight="1" x14ac:dyDescent="0.25">
      <c r="C399" s="73"/>
      <c r="D399" s="14"/>
      <c r="E399" s="14"/>
    </row>
    <row r="400" spans="3:5" ht="15" customHeight="1" x14ac:dyDescent="0.25">
      <c r="C400" s="73"/>
      <c r="D400" s="14"/>
      <c r="E400" s="14"/>
    </row>
    <row r="401" spans="3:5" ht="15" customHeight="1" x14ac:dyDescent="0.25">
      <c r="C401" s="73"/>
      <c r="D401" s="14"/>
      <c r="E401" s="14"/>
    </row>
    <row r="402" spans="3:5" ht="15" customHeight="1" x14ac:dyDescent="0.25">
      <c r="C402" s="73"/>
      <c r="D402" s="14"/>
      <c r="E402" s="14"/>
    </row>
    <row r="403" spans="3:5" ht="15" customHeight="1" x14ac:dyDescent="0.25">
      <c r="C403" s="73"/>
      <c r="D403" s="14"/>
      <c r="E403" s="14"/>
    </row>
    <row r="404" spans="3:5" ht="15" customHeight="1" x14ac:dyDescent="0.25">
      <c r="C404" s="73"/>
      <c r="D404" s="14"/>
      <c r="E404" s="14"/>
    </row>
    <row r="405" spans="3:5" ht="15" customHeight="1" x14ac:dyDescent="0.25">
      <c r="C405" s="73"/>
      <c r="D405" s="14"/>
      <c r="E405" s="14"/>
    </row>
    <row r="406" spans="3:5" ht="15" customHeight="1" x14ac:dyDescent="0.25">
      <c r="C406" s="73"/>
      <c r="D406" s="14"/>
      <c r="E406" s="14"/>
    </row>
    <row r="407" spans="3:5" ht="15" customHeight="1" x14ac:dyDescent="0.25">
      <c r="C407" s="73"/>
      <c r="D407" s="14"/>
      <c r="E407" s="14"/>
    </row>
    <row r="408" spans="3:5" ht="15" customHeight="1" x14ac:dyDescent="0.25">
      <c r="C408" s="73"/>
      <c r="D408" s="14"/>
      <c r="E408" s="14"/>
    </row>
    <row r="409" spans="3:5" ht="15" customHeight="1" x14ac:dyDescent="0.25">
      <c r="C409" s="73"/>
      <c r="D409" s="14"/>
      <c r="E409" s="14"/>
    </row>
    <row r="410" spans="3:5" ht="15" customHeight="1" x14ac:dyDescent="0.25">
      <c r="C410" s="73"/>
      <c r="D410" s="14"/>
      <c r="E410" s="14"/>
    </row>
    <row r="411" spans="3:5" ht="15" customHeight="1" x14ac:dyDescent="0.25">
      <c r="C411" s="73"/>
      <c r="D411" s="14"/>
      <c r="E411" s="14"/>
    </row>
    <row r="412" spans="3:5" ht="15" customHeight="1" x14ac:dyDescent="0.25">
      <c r="C412" s="73"/>
      <c r="D412" s="14"/>
      <c r="E412" s="14"/>
    </row>
    <row r="413" spans="3:5" ht="15" customHeight="1" x14ac:dyDescent="0.25">
      <c r="C413" s="73"/>
      <c r="D413" s="14"/>
      <c r="E413" s="14"/>
    </row>
    <row r="414" spans="3:5" ht="15" customHeight="1" x14ac:dyDescent="0.25">
      <c r="C414" s="73"/>
      <c r="D414" s="14"/>
      <c r="E414" s="14"/>
    </row>
    <row r="415" spans="3:5" ht="15" customHeight="1" x14ac:dyDescent="0.25">
      <c r="C415" s="73"/>
      <c r="D415" s="14"/>
      <c r="E415" s="14"/>
    </row>
    <row r="416" spans="3:5" ht="15" customHeight="1" x14ac:dyDescent="0.25">
      <c r="C416" s="73"/>
      <c r="D416" s="14"/>
      <c r="E416" s="14"/>
    </row>
    <row r="417" spans="3:5" ht="15" customHeight="1" x14ac:dyDescent="0.25">
      <c r="C417" s="73"/>
      <c r="D417" s="14"/>
      <c r="E417" s="14"/>
    </row>
    <row r="418" spans="3:5" ht="15" customHeight="1" x14ac:dyDescent="0.25">
      <c r="C418" s="73"/>
      <c r="D418" s="14"/>
      <c r="E418" s="14"/>
    </row>
    <row r="419" spans="3:5" ht="15" customHeight="1" x14ac:dyDescent="0.25">
      <c r="C419" s="73"/>
      <c r="D419" s="14"/>
      <c r="E419" s="14"/>
    </row>
    <row r="420" spans="3:5" ht="15" customHeight="1" x14ac:dyDescent="0.25">
      <c r="C420" s="73"/>
      <c r="D420" s="14"/>
      <c r="E420" s="14"/>
    </row>
    <row r="421" spans="3:5" ht="15" customHeight="1" x14ac:dyDescent="0.25">
      <c r="C421" s="73"/>
      <c r="D421" s="14"/>
      <c r="E421" s="14"/>
    </row>
    <row r="422" spans="3:5" ht="15" customHeight="1" x14ac:dyDescent="0.25">
      <c r="C422" s="73"/>
      <c r="D422" s="14"/>
      <c r="E422" s="14"/>
    </row>
    <row r="423" spans="3:5" ht="15" customHeight="1" x14ac:dyDescent="0.25">
      <c r="C423" s="73"/>
      <c r="D423" s="14"/>
      <c r="E423" s="14"/>
    </row>
    <row r="424" spans="3:5" ht="15" customHeight="1" x14ac:dyDescent="0.25">
      <c r="C424" s="73"/>
      <c r="D424" s="14"/>
      <c r="E424" s="14"/>
    </row>
    <row r="425" spans="3:5" ht="15" customHeight="1" x14ac:dyDescent="0.25">
      <c r="C425" s="73"/>
      <c r="D425" s="14"/>
      <c r="E425" s="14"/>
    </row>
    <row r="426" spans="3:5" ht="15" customHeight="1" x14ac:dyDescent="0.25">
      <c r="C426" s="73"/>
      <c r="D426" s="14"/>
      <c r="E426" s="14"/>
    </row>
    <row r="427" spans="3:5" ht="15" customHeight="1" x14ac:dyDescent="0.25">
      <c r="C427" s="73"/>
      <c r="D427" s="14"/>
      <c r="E427" s="14"/>
    </row>
    <row r="428" spans="3:5" ht="15" customHeight="1" x14ac:dyDescent="0.25">
      <c r="C428" s="73"/>
      <c r="D428" s="14"/>
      <c r="E428" s="14"/>
    </row>
    <row r="429" spans="3:5" ht="15" customHeight="1" x14ac:dyDescent="0.25">
      <c r="C429" s="73"/>
      <c r="D429" s="14"/>
      <c r="E429" s="14"/>
    </row>
    <row r="430" spans="3:5" ht="15" customHeight="1" x14ac:dyDescent="0.25">
      <c r="C430" s="73"/>
      <c r="D430" s="14"/>
      <c r="E430" s="14"/>
    </row>
    <row r="431" spans="3:5" ht="15" customHeight="1" x14ac:dyDescent="0.25">
      <c r="C431" s="73"/>
      <c r="D431" s="14"/>
      <c r="E431" s="14"/>
    </row>
    <row r="432" spans="3:5" ht="15" customHeight="1" x14ac:dyDescent="0.25">
      <c r="C432" s="73"/>
      <c r="D432" s="14"/>
      <c r="E432" s="14"/>
    </row>
    <row r="433" spans="3:5" ht="15" customHeight="1" x14ac:dyDescent="0.25">
      <c r="C433" s="73"/>
      <c r="D433" s="14"/>
      <c r="E433" s="14"/>
    </row>
    <row r="434" spans="3:5" ht="15" customHeight="1" x14ac:dyDescent="0.25">
      <c r="C434" s="73"/>
      <c r="D434" s="14"/>
      <c r="E434" s="14"/>
    </row>
    <row r="435" spans="3:5" ht="15" customHeight="1" x14ac:dyDescent="0.25">
      <c r="C435" s="73"/>
      <c r="D435" s="14"/>
      <c r="E435" s="14"/>
    </row>
    <row r="436" spans="3:5" ht="15" customHeight="1" x14ac:dyDescent="0.25">
      <c r="C436" s="73"/>
      <c r="D436" s="14"/>
      <c r="E436" s="14"/>
    </row>
    <row r="437" spans="3:5" ht="15" customHeight="1" x14ac:dyDescent="0.25">
      <c r="C437" s="73"/>
      <c r="D437" s="14"/>
      <c r="E437" s="14"/>
    </row>
    <row r="438" spans="3:5" ht="15" customHeight="1" x14ac:dyDescent="0.25">
      <c r="C438" s="73"/>
      <c r="D438" s="14"/>
      <c r="E438" s="14"/>
    </row>
    <row r="439" spans="3:5" ht="15" customHeight="1" x14ac:dyDescent="0.25">
      <c r="C439" s="73"/>
      <c r="D439" s="14"/>
      <c r="E439" s="14"/>
    </row>
    <row r="440" spans="3:5" ht="15" customHeight="1" x14ac:dyDescent="0.25">
      <c r="C440" s="73"/>
      <c r="D440" s="14"/>
      <c r="E440" s="14"/>
    </row>
    <row r="441" spans="3:5" ht="15" customHeight="1" x14ac:dyDescent="0.25">
      <c r="C441" s="73"/>
      <c r="D441" s="14"/>
      <c r="E441" s="14"/>
    </row>
    <row r="442" spans="3:5" ht="15" customHeight="1" x14ac:dyDescent="0.25">
      <c r="C442" s="73"/>
      <c r="D442" s="14"/>
      <c r="E442" s="14"/>
    </row>
    <row r="443" spans="3:5" ht="15" customHeight="1" x14ac:dyDescent="0.25">
      <c r="C443" s="73"/>
      <c r="D443" s="14"/>
      <c r="E443" s="14"/>
    </row>
    <row r="444" spans="3:5" ht="15" customHeight="1" x14ac:dyDescent="0.25">
      <c r="C444" s="73"/>
      <c r="D444" s="14"/>
      <c r="E444" s="14"/>
    </row>
    <row r="445" spans="3:5" ht="15" customHeight="1" x14ac:dyDescent="0.25">
      <c r="C445" s="73"/>
      <c r="D445" s="14"/>
      <c r="E445" s="14"/>
    </row>
    <row r="446" spans="3:5" ht="15" customHeight="1" x14ac:dyDescent="0.25">
      <c r="C446" s="73"/>
      <c r="D446" s="14"/>
      <c r="E446" s="14"/>
    </row>
    <row r="447" spans="3:5" ht="15" customHeight="1" x14ac:dyDescent="0.25">
      <c r="C447" s="73"/>
      <c r="D447" s="14"/>
      <c r="E447" s="14"/>
    </row>
    <row r="448" spans="3:5" ht="15" customHeight="1" x14ac:dyDescent="0.25">
      <c r="C448" s="73"/>
      <c r="D448" s="14"/>
      <c r="E448" s="14"/>
    </row>
    <row r="449" spans="3:5" ht="15" customHeight="1" x14ac:dyDescent="0.25">
      <c r="C449" s="73"/>
      <c r="D449" s="14"/>
      <c r="E449" s="14"/>
    </row>
    <row r="450" spans="3:5" ht="15" customHeight="1" x14ac:dyDescent="0.25">
      <c r="C450" s="73"/>
      <c r="D450" s="14"/>
      <c r="E450" s="14"/>
    </row>
    <row r="451" spans="3:5" ht="15" customHeight="1" x14ac:dyDescent="0.25">
      <c r="C451" s="73"/>
      <c r="D451" s="14"/>
      <c r="E451" s="14"/>
    </row>
    <row r="452" spans="3:5" ht="15" customHeight="1" x14ac:dyDescent="0.25">
      <c r="C452" s="73"/>
      <c r="D452" s="14"/>
      <c r="E452" s="14"/>
    </row>
    <row r="453" spans="3:5" ht="15" customHeight="1" x14ac:dyDescent="0.25">
      <c r="C453" s="73"/>
      <c r="D453" s="14"/>
      <c r="E453" s="14"/>
    </row>
    <row r="454" spans="3:5" ht="15" customHeight="1" x14ac:dyDescent="0.25">
      <c r="C454" s="73"/>
      <c r="D454" s="14"/>
      <c r="E454" s="14"/>
    </row>
    <row r="455" spans="3:5" ht="15" customHeight="1" x14ac:dyDescent="0.25">
      <c r="C455" s="73"/>
      <c r="D455" s="14"/>
      <c r="E455" s="14"/>
    </row>
    <row r="456" spans="3:5" ht="15" customHeight="1" x14ac:dyDescent="0.25">
      <c r="C456" s="73"/>
      <c r="D456" s="14"/>
      <c r="E456" s="14"/>
    </row>
    <row r="457" spans="3:5" ht="15" customHeight="1" x14ac:dyDescent="0.25">
      <c r="C457" s="73"/>
      <c r="D457" s="14"/>
      <c r="E457" s="14"/>
    </row>
    <row r="458" spans="3:5" ht="15" customHeight="1" x14ac:dyDescent="0.25">
      <c r="C458" s="73"/>
      <c r="D458" s="14"/>
      <c r="E458" s="14"/>
    </row>
    <row r="459" spans="3:5" ht="15" customHeight="1" x14ac:dyDescent="0.25">
      <c r="C459" s="73"/>
      <c r="D459" s="14"/>
      <c r="E459" s="14"/>
    </row>
    <row r="460" spans="3:5" ht="15" customHeight="1" x14ac:dyDescent="0.25">
      <c r="C460" s="73"/>
      <c r="D460" s="14"/>
      <c r="E460" s="14"/>
    </row>
    <row r="461" spans="3:5" ht="15" customHeight="1" x14ac:dyDescent="0.25">
      <c r="C461" s="73"/>
      <c r="D461" s="14"/>
      <c r="E461" s="14"/>
    </row>
    <row r="462" spans="3:5" ht="15" customHeight="1" x14ac:dyDescent="0.25">
      <c r="C462" s="73"/>
      <c r="D462" s="14"/>
      <c r="E462" s="14"/>
    </row>
    <row r="463" spans="3:5" ht="15" customHeight="1" x14ac:dyDescent="0.25">
      <c r="C463" s="73"/>
      <c r="D463" s="14"/>
      <c r="E463" s="14"/>
    </row>
    <row r="464" spans="3:5" ht="15" customHeight="1" x14ac:dyDescent="0.25">
      <c r="C464" s="73"/>
      <c r="D464" s="14"/>
      <c r="E464" s="14"/>
    </row>
    <row r="465" spans="3:5" ht="15" customHeight="1" x14ac:dyDescent="0.25">
      <c r="C465" s="73"/>
      <c r="D465" s="14"/>
      <c r="E465" s="14"/>
    </row>
    <row r="466" spans="3:5" ht="15" customHeight="1" x14ac:dyDescent="0.25">
      <c r="C466" s="73"/>
      <c r="D466" s="14"/>
      <c r="E466" s="14"/>
    </row>
    <row r="467" spans="3:5" ht="15" customHeight="1" x14ac:dyDescent="0.25">
      <c r="C467" s="73"/>
      <c r="D467" s="14"/>
      <c r="E467" s="14"/>
    </row>
    <row r="468" spans="3:5" ht="15" customHeight="1" x14ac:dyDescent="0.25">
      <c r="C468" s="73"/>
      <c r="D468" s="14"/>
      <c r="E468" s="14"/>
    </row>
    <row r="469" spans="3:5" ht="15" customHeight="1" x14ac:dyDescent="0.25">
      <c r="C469" s="73"/>
      <c r="D469" s="14"/>
      <c r="E469" s="14"/>
    </row>
    <row r="470" spans="3:5" ht="15" customHeight="1" x14ac:dyDescent="0.25">
      <c r="C470" s="73"/>
      <c r="D470" s="14"/>
      <c r="E470" s="14"/>
    </row>
    <row r="471" spans="3:5" ht="15" customHeight="1" x14ac:dyDescent="0.25">
      <c r="C471" s="73"/>
      <c r="D471" s="14"/>
      <c r="E471" s="14"/>
    </row>
    <row r="472" spans="3:5" ht="15" customHeight="1" x14ac:dyDescent="0.25">
      <c r="C472" s="73"/>
      <c r="D472" s="14"/>
      <c r="E472" s="14"/>
    </row>
    <row r="473" spans="3:5" ht="15" customHeight="1" x14ac:dyDescent="0.25">
      <c r="C473" s="73"/>
      <c r="D473" s="14"/>
      <c r="E473" s="14"/>
    </row>
    <row r="474" spans="3:5" ht="15" customHeight="1" x14ac:dyDescent="0.25">
      <c r="C474" s="73"/>
      <c r="D474" s="14"/>
      <c r="E474" s="14"/>
    </row>
    <row r="475" spans="3:5" ht="15" customHeight="1" x14ac:dyDescent="0.25">
      <c r="C475" s="73"/>
      <c r="D475" s="14"/>
      <c r="E475" s="14"/>
    </row>
    <row r="476" spans="3:5" ht="15" customHeight="1" x14ac:dyDescent="0.25">
      <c r="C476" s="73"/>
      <c r="D476" s="14"/>
      <c r="E476" s="14"/>
    </row>
    <row r="477" spans="3:5" ht="15" customHeight="1" x14ac:dyDescent="0.25">
      <c r="C477" s="73"/>
      <c r="D477" s="14"/>
      <c r="E477" s="14"/>
    </row>
    <row r="478" spans="3:5" ht="15" customHeight="1" x14ac:dyDescent="0.25">
      <c r="C478" s="73"/>
      <c r="D478" s="14"/>
      <c r="E478" s="14"/>
    </row>
    <row r="479" spans="3:5" ht="15" customHeight="1" x14ac:dyDescent="0.25">
      <c r="C479" s="73"/>
      <c r="D479" s="14"/>
      <c r="E479" s="14"/>
    </row>
    <row r="480" spans="3:5" ht="15" customHeight="1" x14ac:dyDescent="0.25">
      <c r="C480" s="73"/>
      <c r="D480" s="14"/>
      <c r="E480" s="14"/>
    </row>
    <row r="481" spans="3:5" ht="15" customHeight="1" x14ac:dyDescent="0.25">
      <c r="C481" s="73"/>
      <c r="D481" s="14"/>
      <c r="E481" s="14"/>
    </row>
    <row r="482" spans="3:5" ht="15" customHeight="1" x14ac:dyDescent="0.25">
      <c r="C482" s="73"/>
      <c r="D482" s="14"/>
      <c r="E482" s="14"/>
    </row>
    <row r="483" spans="3:5" ht="15" customHeight="1" x14ac:dyDescent="0.25">
      <c r="C483" s="73"/>
      <c r="D483" s="14"/>
      <c r="E483" s="14"/>
    </row>
    <row r="484" spans="3:5" ht="15" customHeight="1" x14ac:dyDescent="0.25">
      <c r="C484" s="73"/>
      <c r="D484" s="14"/>
      <c r="E484" s="14"/>
    </row>
    <row r="485" spans="3:5" ht="15" customHeight="1" x14ac:dyDescent="0.25">
      <c r="C485" s="73"/>
      <c r="D485" s="14"/>
      <c r="E485" s="14"/>
    </row>
    <row r="486" spans="3:5" ht="15" customHeight="1" x14ac:dyDescent="0.25">
      <c r="C486" s="73"/>
      <c r="D486" s="14"/>
      <c r="E486" s="14"/>
    </row>
    <row r="487" spans="3:5" ht="15" customHeight="1" x14ac:dyDescent="0.25">
      <c r="C487" s="73"/>
      <c r="D487" s="14"/>
      <c r="E487" s="14"/>
    </row>
    <row r="488" spans="3:5" ht="15" customHeight="1" x14ac:dyDescent="0.25">
      <c r="C488" s="73"/>
      <c r="D488" s="14"/>
      <c r="E488" s="14"/>
    </row>
    <row r="489" spans="3:5" ht="15" customHeight="1" x14ac:dyDescent="0.25">
      <c r="C489" s="73"/>
      <c r="D489" s="14"/>
      <c r="E489" s="14"/>
    </row>
    <row r="490" spans="3:5" ht="15" customHeight="1" x14ac:dyDescent="0.25">
      <c r="C490" s="73"/>
      <c r="D490" s="14"/>
      <c r="E490" s="14"/>
    </row>
    <row r="491" spans="3:5" ht="15" customHeight="1" x14ac:dyDescent="0.25">
      <c r="C491" s="73"/>
      <c r="D491" s="14"/>
      <c r="E491" s="14"/>
    </row>
    <row r="492" spans="3:5" ht="15" customHeight="1" x14ac:dyDescent="0.25">
      <c r="C492" s="73"/>
      <c r="D492" s="14"/>
      <c r="E492" s="14"/>
    </row>
    <row r="493" spans="3:5" ht="15" customHeight="1" x14ac:dyDescent="0.25">
      <c r="C493" s="73"/>
      <c r="D493" s="14"/>
      <c r="E493" s="14"/>
    </row>
    <row r="494" spans="3:5" ht="15" customHeight="1" x14ac:dyDescent="0.25">
      <c r="C494" s="73"/>
      <c r="D494" s="14"/>
      <c r="E494" s="14"/>
    </row>
    <row r="495" spans="3:5" ht="15" customHeight="1" x14ac:dyDescent="0.25">
      <c r="C495" s="73"/>
      <c r="D495" s="14"/>
      <c r="E495" s="14"/>
    </row>
    <row r="496" spans="3:5" ht="15" customHeight="1" x14ac:dyDescent="0.25">
      <c r="C496" s="73"/>
      <c r="D496" s="14"/>
      <c r="E496" s="14"/>
    </row>
    <row r="497" spans="3:5" ht="15" customHeight="1" x14ac:dyDescent="0.25">
      <c r="C497" s="73"/>
      <c r="D497" s="14"/>
      <c r="E497" s="14"/>
    </row>
    <row r="498" spans="3:5" ht="15" customHeight="1" x14ac:dyDescent="0.25">
      <c r="C498" s="73"/>
      <c r="D498" s="14"/>
      <c r="E498" s="14"/>
    </row>
    <row r="499" spans="3:5" ht="15" customHeight="1" x14ac:dyDescent="0.25">
      <c r="C499" s="73"/>
      <c r="D499" s="14"/>
      <c r="E499" s="14"/>
    </row>
    <row r="500" spans="3:5" ht="15" customHeight="1" x14ac:dyDescent="0.25">
      <c r="C500" s="73"/>
      <c r="D500" s="14"/>
      <c r="E500" s="14"/>
    </row>
    <row r="501" spans="3:5" ht="15" customHeight="1" x14ac:dyDescent="0.25">
      <c r="C501" s="73"/>
      <c r="D501" s="14"/>
      <c r="E501" s="14"/>
    </row>
    <row r="502" spans="3:5" ht="15" customHeight="1" x14ac:dyDescent="0.25">
      <c r="C502" s="73"/>
      <c r="D502" s="14"/>
      <c r="E502" s="14"/>
    </row>
    <row r="503" spans="3:5" ht="15" customHeight="1" x14ac:dyDescent="0.25">
      <c r="C503" s="73"/>
      <c r="D503" s="14"/>
      <c r="E503" s="14"/>
    </row>
    <row r="504" spans="3:5" ht="15" customHeight="1" x14ac:dyDescent="0.25">
      <c r="C504" s="73"/>
      <c r="D504" s="14"/>
      <c r="E504" s="14"/>
    </row>
    <row r="505" spans="3:5" ht="15" customHeight="1" x14ac:dyDescent="0.25">
      <c r="C505" s="73"/>
      <c r="D505" s="14"/>
      <c r="E505" s="14"/>
    </row>
    <row r="506" spans="3:5" ht="15" customHeight="1" x14ac:dyDescent="0.25">
      <c r="C506" s="73"/>
      <c r="D506" s="14"/>
      <c r="E506" s="14"/>
    </row>
    <row r="507" spans="3:5" ht="15" customHeight="1" x14ac:dyDescent="0.25">
      <c r="C507" s="73"/>
      <c r="D507" s="14"/>
      <c r="E507" s="14"/>
    </row>
    <row r="508" spans="3:5" ht="15" customHeight="1" x14ac:dyDescent="0.25">
      <c r="C508" s="73"/>
      <c r="D508" s="14"/>
      <c r="E508" s="14"/>
    </row>
    <row r="509" spans="3:5" ht="15" customHeight="1" x14ac:dyDescent="0.25">
      <c r="C509" s="73"/>
      <c r="D509" s="14"/>
      <c r="E509" s="14"/>
    </row>
    <row r="510" spans="3:5" ht="15" customHeight="1" x14ac:dyDescent="0.25">
      <c r="C510" s="73"/>
      <c r="D510" s="14"/>
      <c r="E510" s="14"/>
    </row>
    <row r="511" spans="3:5" ht="15" customHeight="1" x14ac:dyDescent="0.25">
      <c r="C511" s="73"/>
      <c r="D511" s="14"/>
      <c r="E511" s="14"/>
    </row>
    <row r="512" spans="3:5" ht="15" customHeight="1" x14ac:dyDescent="0.25">
      <c r="C512" s="73"/>
      <c r="D512" s="14"/>
      <c r="E512" s="14"/>
    </row>
    <row r="513" spans="3:5" ht="15" customHeight="1" x14ac:dyDescent="0.25">
      <c r="C513" s="73"/>
      <c r="D513" s="14"/>
      <c r="E513" s="14"/>
    </row>
    <row r="514" spans="3:5" ht="15" customHeight="1" x14ac:dyDescent="0.25">
      <c r="C514" s="73"/>
      <c r="D514" s="14"/>
      <c r="E514" s="14"/>
    </row>
    <row r="515" spans="3:5" ht="15" customHeight="1" x14ac:dyDescent="0.25">
      <c r="C515" s="73"/>
      <c r="D515" s="14"/>
      <c r="E515" s="14"/>
    </row>
    <row r="516" spans="3:5" ht="15" customHeight="1" x14ac:dyDescent="0.25">
      <c r="C516" s="73"/>
      <c r="D516" s="14"/>
      <c r="E516" s="14"/>
    </row>
    <row r="517" spans="3:5" ht="15" customHeight="1" x14ac:dyDescent="0.25">
      <c r="C517" s="73"/>
      <c r="D517" s="14"/>
      <c r="E517" s="14"/>
    </row>
    <row r="518" spans="3:5" ht="15" customHeight="1" x14ac:dyDescent="0.25">
      <c r="C518" s="73"/>
      <c r="D518" s="14"/>
      <c r="E518" s="14"/>
    </row>
    <row r="519" spans="3:5" ht="15" customHeight="1" x14ac:dyDescent="0.25">
      <c r="C519" s="73"/>
      <c r="D519" s="14"/>
      <c r="E519" s="14"/>
    </row>
    <row r="520" spans="3:5" ht="15" customHeight="1" x14ac:dyDescent="0.25">
      <c r="C520" s="73"/>
      <c r="D520" s="14"/>
      <c r="E520" s="14"/>
    </row>
    <row r="521" spans="3:5" ht="15" customHeight="1" x14ac:dyDescent="0.25">
      <c r="C521" s="73"/>
      <c r="D521" s="14"/>
      <c r="E521" s="14"/>
    </row>
    <row r="522" spans="3:5" ht="15" customHeight="1" x14ac:dyDescent="0.25">
      <c r="C522" s="73"/>
      <c r="D522" s="14"/>
      <c r="E522" s="14"/>
    </row>
    <row r="523" spans="3:5" ht="15" customHeight="1" x14ac:dyDescent="0.25">
      <c r="C523" s="73"/>
      <c r="D523" s="14"/>
      <c r="E523" s="14"/>
    </row>
    <row r="524" spans="3:5" ht="15" customHeight="1" x14ac:dyDescent="0.25">
      <c r="C524" s="73"/>
      <c r="D524" s="14"/>
      <c r="E524" s="14"/>
    </row>
    <row r="525" spans="3:5" ht="15" customHeight="1" x14ac:dyDescent="0.25">
      <c r="C525" s="73"/>
      <c r="D525" s="14"/>
      <c r="E525" s="14"/>
    </row>
    <row r="526" spans="3:5" ht="15" customHeight="1" x14ac:dyDescent="0.25">
      <c r="C526" s="73"/>
      <c r="D526" s="14"/>
      <c r="E526" s="14"/>
    </row>
    <row r="527" spans="3:5" ht="15" customHeight="1" x14ac:dyDescent="0.25">
      <c r="C527" s="73"/>
      <c r="D527" s="14"/>
      <c r="E527" s="14"/>
    </row>
    <row r="528" spans="3:5" ht="15" customHeight="1" x14ac:dyDescent="0.25">
      <c r="C528" s="73"/>
      <c r="D528" s="14"/>
      <c r="E528" s="14"/>
    </row>
    <row r="529" spans="3:5" ht="15" customHeight="1" x14ac:dyDescent="0.25">
      <c r="C529" s="73"/>
      <c r="D529" s="14"/>
      <c r="E529" s="14"/>
    </row>
    <row r="530" spans="3:5" ht="15" customHeight="1" x14ac:dyDescent="0.25">
      <c r="C530" s="73"/>
      <c r="D530" s="14"/>
      <c r="E530" s="14"/>
    </row>
    <row r="531" spans="3:5" ht="15" customHeight="1" x14ac:dyDescent="0.25">
      <c r="C531" s="73"/>
      <c r="D531" s="14"/>
      <c r="E531" s="14"/>
    </row>
    <row r="532" spans="3:5" ht="15" customHeight="1" x14ac:dyDescent="0.25">
      <c r="C532" s="73"/>
      <c r="D532" s="14"/>
      <c r="E532" s="14"/>
    </row>
    <row r="533" spans="3:5" ht="15" customHeight="1" x14ac:dyDescent="0.25">
      <c r="C533" s="73"/>
      <c r="D533" s="14"/>
      <c r="E533" s="14"/>
    </row>
    <row r="534" spans="3:5" ht="15" customHeight="1" x14ac:dyDescent="0.25">
      <c r="C534" s="73"/>
      <c r="D534" s="14"/>
      <c r="E534" s="14"/>
    </row>
    <row r="535" spans="3:5" ht="15" customHeight="1" x14ac:dyDescent="0.25">
      <c r="C535" s="73"/>
      <c r="D535" s="14"/>
      <c r="E535" s="14"/>
    </row>
    <row r="536" spans="3:5" ht="15" customHeight="1" x14ac:dyDescent="0.25">
      <c r="C536" s="73"/>
      <c r="D536" s="14"/>
      <c r="E536" s="14"/>
    </row>
    <row r="537" spans="3:5" ht="15" customHeight="1" x14ac:dyDescent="0.25">
      <c r="C537" s="73"/>
      <c r="D537" s="14"/>
      <c r="E537" s="14"/>
    </row>
    <row r="538" spans="3:5" ht="15" customHeight="1" x14ac:dyDescent="0.25">
      <c r="C538" s="73"/>
      <c r="D538" s="14"/>
      <c r="E538" s="14"/>
    </row>
    <row r="539" spans="3:5" ht="15" customHeight="1" x14ac:dyDescent="0.25">
      <c r="C539" s="73"/>
      <c r="D539" s="14"/>
      <c r="E539" s="14"/>
    </row>
    <row r="540" spans="3:5" ht="15" customHeight="1" x14ac:dyDescent="0.25">
      <c r="C540" s="73"/>
      <c r="D540" s="14"/>
      <c r="E540" s="14"/>
    </row>
    <row r="541" spans="3:5" ht="15" customHeight="1" x14ac:dyDescent="0.25">
      <c r="C541" s="73"/>
      <c r="D541" s="14"/>
      <c r="E541" s="14"/>
    </row>
    <row r="542" spans="3:5" ht="15" customHeight="1" x14ac:dyDescent="0.25">
      <c r="C542" s="73"/>
      <c r="D542" s="14"/>
      <c r="E542" s="14"/>
    </row>
    <row r="543" spans="3:5" ht="15" customHeight="1" x14ac:dyDescent="0.25">
      <c r="C543" s="73"/>
      <c r="D543" s="14"/>
      <c r="E543" s="14"/>
    </row>
    <row r="544" spans="3:5" ht="15" customHeight="1" x14ac:dyDescent="0.25">
      <c r="C544" s="73"/>
      <c r="D544" s="14"/>
      <c r="E544" s="14"/>
    </row>
    <row r="545" spans="3:5" ht="15" customHeight="1" x14ac:dyDescent="0.25">
      <c r="C545" s="73"/>
      <c r="D545" s="14"/>
      <c r="E545" s="14"/>
    </row>
    <row r="546" spans="3:5" ht="15" customHeight="1" x14ac:dyDescent="0.25">
      <c r="C546" s="73"/>
      <c r="D546" s="14"/>
      <c r="E546" s="14"/>
    </row>
    <row r="547" spans="3:5" ht="15" customHeight="1" x14ac:dyDescent="0.25">
      <c r="C547" s="73"/>
      <c r="D547" s="14"/>
      <c r="E547" s="14"/>
    </row>
    <row r="548" spans="3:5" ht="15" customHeight="1" x14ac:dyDescent="0.25">
      <c r="C548" s="73"/>
      <c r="D548" s="14"/>
      <c r="E548" s="14"/>
    </row>
    <row r="549" spans="3:5" ht="15" customHeight="1" x14ac:dyDescent="0.25">
      <c r="C549" s="73"/>
      <c r="D549" s="14"/>
      <c r="E549" s="14"/>
    </row>
    <row r="550" spans="3:5" ht="15" customHeight="1" x14ac:dyDescent="0.25">
      <c r="C550" s="73"/>
      <c r="D550" s="14"/>
      <c r="E550" s="14"/>
    </row>
    <row r="551" spans="3:5" ht="15" customHeight="1" x14ac:dyDescent="0.25">
      <c r="C551" s="73"/>
      <c r="D551" s="14"/>
      <c r="E551" s="14"/>
    </row>
    <row r="552" spans="3:5" ht="15" customHeight="1" x14ac:dyDescent="0.25">
      <c r="C552" s="73"/>
      <c r="D552" s="14"/>
      <c r="E552" s="14"/>
    </row>
    <row r="553" spans="3:5" ht="15" customHeight="1" x14ac:dyDescent="0.25">
      <c r="C553" s="73"/>
      <c r="D553" s="14"/>
      <c r="E553" s="14"/>
    </row>
    <row r="554" spans="3:5" ht="15" customHeight="1" x14ac:dyDescent="0.25">
      <c r="C554" s="73"/>
      <c r="D554" s="14"/>
      <c r="E554" s="14"/>
    </row>
    <row r="555" spans="3:5" ht="15" customHeight="1" x14ac:dyDescent="0.25">
      <c r="C555" s="73"/>
      <c r="D555" s="14"/>
      <c r="E555" s="14"/>
    </row>
    <row r="556" spans="3:5" ht="15" customHeight="1" x14ac:dyDescent="0.25">
      <c r="C556" s="73"/>
      <c r="D556" s="14"/>
      <c r="E556" s="14"/>
    </row>
    <row r="557" spans="3:5" ht="15" customHeight="1" x14ac:dyDescent="0.25">
      <c r="C557" s="73"/>
      <c r="D557" s="14"/>
      <c r="E557" s="14"/>
    </row>
    <row r="558" spans="3:5" ht="15" customHeight="1" x14ac:dyDescent="0.25">
      <c r="C558" s="73"/>
      <c r="D558" s="14"/>
      <c r="E558" s="14"/>
    </row>
    <row r="559" spans="3:5" ht="15" customHeight="1" x14ac:dyDescent="0.25">
      <c r="C559" s="73"/>
      <c r="D559" s="14"/>
      <c r="E559" s="14"/>
    </row>
    <row r="560" spans="3:5" ht="15" customHeight="1" x14ac:dyDescent="0.25">
      <c r="C560" s="73"/>
      <c r="D560" s="14"/>
      <c r="E560" s="14"/>
    </row>
    <row r="561" spans="3:5" ht="15" customHeight="1" x14ac:dyDescent="0.25">
      <c r="C561" s="73"/>
      <c r="D561" s="14"/>
      <c r="E561" s="14"/>
    </row>
    <row r="562" spans="3:5" ht="15" customHeight="1" x14ac:dyDescent="0.25">
      <c r="C562" s="73"/>
      <c r="D562" s="14"/>
      <c r="E562" s="14"/>
    </row>
    <row r="563" spans="3:5" ht="15" customHeight="1" x14ac:dyDescent="0.25">
      <c r="C563" s="73"/>
      <c r="D563" s="14"/>
      <c r="E563" s="14"/>
    </row>
    <row r="564" spans="3:5" ht="15" customHeight="1" x14ac:dyDescent="0.25">
      <c r="C564" s="73"/>
      <c r="D564" s="14"/>
      <c r="E564" s="14"/>
    </row>
    <row r="565" spans="3:5" ht="15" customHeight="1" x14ac:dyDescent="0.25">
      <c r="C565" s="73"/>
      <c r="D565" s="14"/>
      <c r="E565" s="14"/>
    </row>
    <row r="566" spans="3:5" ht="15" customHeight="1" x14ac:dyDescent="0.25">
      <c r="C566" s="73"/>
      <c r="D566" s="14"/>
      <c r="E566" s="14"/>
    </row>
    <row r="567" spans="3:5" ht="15" customHeight="1" x14ac:dyDescent="0.25">
      <c r="C567" s="73"/>
      <c r="D567" s="14"/>
      <c r="E567" s="14"/>
    </row>
    <row r="568" spans="3:5" ht="15" customHeight="1" x14ac:dyDescent="0.25">
      <c r="C568" s="73"/>
      <c r="D568" s="14"/>
      <c r="E568" s="14"/>
    </row>
    <row r="569" spans="3:5" ht="15" customHeight="1" x14ac:dyDescent="0.25">
      <c r="C569" s="73"/>
      <c r="D569" s="14"/>
      <c r="E569" s="14"/>
    </row>
    <row r="570" spans="3:5" ht="15" customHeight="1" x14ac:dyDescent="0.25">
      <c r="C570" s="73"/>
      <c r="D570" s="14"/>
      <c r="E570" s="14"/>
    </row>
    <row r="571" spans="3:5" ht="15" customHeight="1" x14ac:dyDescent="0.25">
      <c r="C571" s="73"/>
      <c r="D571" s="14"/>
      <c r="E571" s="14"/>
    </row>
    <row r="572" spans="3:5" ht="15" customHeight="1" x14ac:dyDescent="0.25">
      <c r="C572" s="73"/>
      <c r="D572" s="14"/>
      <c r="E572" s="14"/>
    </row>
    <row r="573" spans="3:5" ht="15" customHeight="1" x14ac:dyDescent="0.25">
      <c r="C573" s="73"/>
      <c r="D573" s="14"/>
      <c r="E573" s="14"/>
    </row>
    <row r="574" spans="3:5" ht="15" customHeight="1" x14ac:dyDescent="0.25">
      <c r="C574" s="73"/>
      <c r="D574" s="14"/>
      <c r="E574" s="14"/>
    </row>
    <row r="575" spans="3:5" ht="15" customHeight="1" x14ac:dyDescent="0.25">
      <c r="C575" s="73"/>
      <c r="D575" s="14"/>
      <c r="E575" s="14"/>
    </row>
    <row r="576" spans="3:5" ht="15" customHeight="1" x14ac:dyDescent="0.25">
      <c r="C576" s="73"/>
      <c r="D576" s="14"/>
      <c r="E576" s="14"/>
    </row>
    <row r="577" spans="3:5" ht="15" customHeight="1" x14ac:dyDescent="0.25">
      <c r="C577" s="73"/>
      <c r="D577" s="14"/>
      <c r="E577" s="14"/>
    </row>
    <row r="578" spans="3:5" ht="15" customHeight="1" x14ac:dyDescent="0.25">
      <c r="C578" s="73"/>
      <c r="D578" s="14"/>
      <c r="E578" s="14"/>
    </row>
    <row r="579" spans="3:5" ht="15" customHeight="1" x14ac:dyDescent="0.25">
      <c r="C579" s="73"/>
      <c r="D579" s="14"/>
      <c r="E579" s="14"/>
    </row>
    <row r="580" spans="3:5" ht="15" customHeight="1" x14ac:dyDescent="0.25">
      <c r="C580" s="73"/>
      <c r="D580" s="14"/>
      <c r="E580" s="14"/>
    </row>
    <row r="581" spans="3:5" ht="15" customHeight="1" x14ac:dyDescent="0.25">
      <c r="C581" s="73"/>
      <c r="D581" s="14"/>
      <c r="E581" s="14"/>
    </row>
    <row r="582" spans="3:5" ht="15" customHeight="1" x14ac:dyDescent="0.25">
      <c r="C582" s="73"/>
      <c r="D582" s="14"/>
      <c r="E582" s="14"/>
    </row>
    <row r="583" spans="3:5" ht="15" customHeight="1" x14ac:dyDescent="0.25">
      <c r="C583" s="73"/>
      <c r="D583" s="14"/>
      <c r="E583" s="14"/>
    </row>
    <row r="584" spans="3:5" ht="15" customHeight="1" x14ac:dyDescent="0.25">
      <c r="C584" s="73"/>
      <c r="D584" s="14"/>
      <c r="E584" s="14"/>
    </row>
    <row r="585" spans="3:5" ht="15" customHeight="1" x14ac:dyDescent="0.25">
      <c r="C585" s="73"/>
      <c r="D585" s="14"/>
      <c r="E585" s="14"/>
    </row>
    <row r="586" spans="3:5" ht="15" customHeight="1" x14ac:dyDescent="0.25">
      <c r="C586" s="73"/>
      <c r="D586" s="14"/>
      <c r="E586" s="14"/>
    </row>
    <row r="587" spans="3:5" ht="15" customHeight="1" x14ac:dyDescent="0.25">
      <c r="C587" s="73"/>
      <c r="D587" s="14"/>
      <c r="E587" s="14"/>
    </row>
    <row r="588" spans="3:5" ht="15" customHeight="1" x14ac:dyDescent="0.25">
      <c r="C588" s="73"/>
      <c r="D588" s="14"/>
      <c r="E588" s="14"/>
    </row>
    <row r="589" spans="3:5" ht="15" customHeight="1" x14ac:dyDescent="0.25">
      <c r="C589" s="73"/>
      <c r="D589" s="14"/>
      <c r="E589" s="14"/>
    </row>
    <row r="590" spans="3:5" ht="15" customHeight="1" x14ac:dyDescent="0.25">
      <c r="C590" s="73"/>
      <c r="D590" s="14"/>
      <c r="E590" s="14"/>
    </row>
    <row r="591" spans="3:5" ht="15" customHeight="1" x14ac:dyDescent="0.25">
      <c r="C591" s="73"/>
      <c r="D591" s="14"/>
      <c r="E591" s="14"/>
    </row>
    <row r="592" spans="3:5" ht="15" customHeight="1" x14ac:dyDescent="0.25">
      <c r="C592" s="73"/>
      <c r="D592" s="14"/>
      <c r="E592" s="14"/>
    </row>
    <row r="593" spans="3:5" ht="15" customHeight="1" x14ac:dyDescent="0.25">
      <c r="C593" s="73"/>
      <c r="D593" s="14"/>
      <c r="E593" s="14"/>
    </row>
    <row r="594" spans="3:5" ht="15" customHeight="1" x14ac:dyDescent="0.25">
      <c r="C594" s="73"/>
      <c r="D594" s="14"/>
      <c r="E594" s="14"/>
    </row>
    <row r="595" spans="3:5" ht="15" customHeight="1" x14ac:dyDescent="0.25">
      <c r="C595" s="73"/>
      <c r="D595" s="14"/>
      <c r="E595" s="14"/>
    </row>
    <row r="596" spans="3:5" ht="15" customHeight="1" x14ac:dyDescent="0.25">
      <c r="C596" s="73"/>
      <c r="D596" s="14"/>
      <c r="E596" s="14"/>
    </row>
    <row r="597" spans="3:5" ht="15" customHeight="1" x14ac:dyDescent="0.25">
      <c r="C597" s="73"/>
      <c r="D597" s="14"/>
      <c r="E597" s="14"/>
    </row>
    <row r="598" spans="3:5" ht="15" customHeight="1" x14ac:dyDescent="0.25">
      <c r="C598" s="73"/>
      <c r="D598" s="14"/>
      <c r="E598" s="14"/>
    </row>
    <row r="599" spans="3:5" ht="15" customHeight="1" x14ac:dyDescent="0.25">
      <c r="C599" s="73"/>
      <c r="D599" s="14"/>
      <c r="E599" s="14"/>
    </row>
    <row r="600" spans="3:5" ht="15" customHeight="1" x14ac:dyDescent="0.25">
      <c r="C600" s="73"/>
      <c r="D600" s="14"/>
      <c r="E600" s="14"/>
    </row>
    <row r="601" spans="3:5" ht="15" customHeight="1" x14ac:dyDescent="0.25">
      <c r="C601" s="73"/>
      <c r="D601" s="14"/>
      <c r="E601" s="14"/>
    </row>
    <row r="602" spans="3:5" ht="15" customHeight="1" x14ac:dyDescent="0.25">
      <c r="C602" s="73"/>
      <c r="D602" s="14"/>
      <c r="E602" s="14"/>
    </row>
    <row r="603" spans="3:5" ht="15" customHeight="1" x14ac:dyDescent="0.25">
      <c r="C603" s="73"/>
      <c r="D603" s="14"/>
      <c r="E603" s="14"/>
    </row>
    <row r="604" spans="3:5" ht="15" customHeight="1" x14ac:dyDescent="0.25">
      <c r="C604" s="73"/>
      <c r="D604" s="14"/>
      <c r="E604" s="14"/>
    </row>
    <row r="605" spans="3:5" ht="15" customHeight="1" x14ac:dyDescent="0.25">
      <c r="C605" s="73"/>
      <c r="D605" s="14"/>
      <c r="E605" s="14"/>
    </row>
    <row r="606" spans="3:5" ht="15" customHeight="1" x14ac:dyDescent="0.25">
      <c r="C606" s="73"/>
      <c r="D606" s="14"/>
      <c r="E606" s="14"/>
    </row>
    <row r="607" spans="3:5" ht="15" customHeight="1" x14ac:dyDescent="0.25">
      <c r="C607" s="73"/>
      <c r="D607" s="14"/>
      <c r="E607" s="14"/>
    </row>
    <row r="608" spans="3:5" ht="15" customHeight="1" x14ac:dyDescent="0.25">
      <c r="C608" s="73"/>
      <c r="D608" s="14"/>
      <c r="E608" s="14"/>
    </row>
    <row r="609" spans="3:5" ht="15" customHeight="1" x14ac:dyDescent="0.25">
      <c r="C609" s="73"/>
      <c r="D609" s="14"/>
      <c r="E609" s="14"/>
    </row>
    <row r="610" spans="3:5" ht="15" customHeight="1" x14ac:dyDescent="0.25">
      <c r="C610" s="73"/>
      <c r="D610" s="14"/>
      <c r="E610" s="14"/>
    </row>
    <row r="611" spans="3:5" ht="15" customHeight="1" x14ac:dyDescent="0.25">
      <c r="C611" s="73"/>
      <c r="D611" s="14"/>
      <c r="E611" s="14"/>
    </row>
    <row r="612" spans="3:5" ht="15" customHeight="1" x14ac:dyDescent="0.25">
      <c r="C612" s="73"/>
      <c r="D612" s="14"/>
      <c r="E612" s="14"/>
    </row>
    <row r="613" spans="3:5" ht="15" customHeight="1" x14ac:dyDescent="0.25">
      <c r="C613" s="73"/>
      <c r="D613" s="14"/>
      <c r="E613" s="14"/>
    </row>
    <row r="614" spans="3:5" ht="15" customHeight="1" x14ac:dyDescent="0.25">
      <c r="C614" s="73"/>
      <c r="D614" s="14"/>
      <c r="E614" s="14"/>
    </row>
    <row r="615" spans="3:5" ht="15" customHeight="1" x14ac:dyDescent="0.25">
      <c r="C615" s="73"/>
      <c r="D615" s="14"/>
      <c r="E615" s="14"/>
    </row>
    <row r="616" spans="3:5" ht="15" customHeight="1" x14ac:dyDescent="0.25">
      <c r="C616" s="73"/>
      <c r="D616" s="14"/>
      <c r="E616" s="14"/>
    </row>
    <row r="617" spans="3:5" ht="15" customHeight="1" x14ac:dyDescent="0.25">
      <c r="C617" s="73"/>
      <c r="D617" s="14"/>
      <c r="E617" s="14"/>
    </row>
    <row r="618" spans="3:5" ht="15" customHeight="1" x14ac:dyDescent="0.25">
      <c r="C618" s="73"/>
      <c r="D618" s="14"/>
      <c r="E618" s="14"/>
    </row>
    <row r="619" spans="3:5" ht="15" customHeight="1" x14ac:dyDescent="0.25">
      <c r="C619" s="73"/>
      <c r="D619" s="14"/>
      <c r="E619" s="14"/>
    </row>
    <row r="620" spans="3:5" ht="15" customHeight="1" x14ac:dyDescent="0.25">
      <c r="C620" s="73"/>
      <c r="D620" s="14"/>
      <c r="E620" s="14"/>
    </row>
    <row r="621" spans="3:5" ht="15" customHeight="1" x14ac:dyDescent="0.25">
      <c r="C621" s="73"/>
      <c r="D621" s="14"/>
      <c r="E621" s="14"/>
    </row>
    <row r="622" spans="3:5" ht="15" customHeight="1" x14ac:dyDescent="0.25">
      <c r="C622" s="73"/>
      <c r="D622" s="14"/>
      <c r="E622" s="14"/>
    </row>
    <row r="623" spans="3:5" ht="15" customHeight="1" x14ac:dyDescent="0.25">
      <c r="C623" s="73"/>
      <c r="D623" s="14"/>
      <c r="E623" s="14"/>
    </row>
    <row r="624" spans="3:5" ht="15" customHeight="1" x14ac:dyDescent="0.25">
      <c r="C624" s="73"/>
      <c r="D624" s="14"/>
      <c r="E624" s="14"/>
    </row>
    <row r="625" spans="3:5" ht="15" customHeight="1" x14ac:dyDescent="0.25">
      <c r="C625" s="73"/>
      <c r="D625" s="14"/>
      <c r="E625" s="14"/>
    </row>
    <row r="626" spans="3:5" ht="15" customHeight="1" x14ac:dyDescent="0.25">
      <c r="C626" s="73"/>
      <c r="D626" s="14"/>
      <c r="E626" s="14"/>
    </row>
    <row r="627" spans="3:5" ht="15" customHeight="1" x14ac:dyDescent="0.25">
      <c r="C627" s="73"/>
      <c r="D627" s="14"/>
      <c r="E627" s="14"/>
    </row>
    <row r="628" spans="3:5" ht="15" customHeight="1" x14ac:dyDescent="0.25">
      <c r="C628" s="73"/>
      <c r="D628" s="14"/>
      <c r="E628" s="14"/>
    </row>
    <row r="629" spans="3:5" ht="15" customHeight="1" x14ac:dyDescent="0.25">
      <c r="C629" s="73"/>
      <c r="D629" s="14"/>
      <c r="E629" s="14"/>
    </row>
    <row r="630" spans="3:5" ht="15" customHeight="1" x14ac:dyDescent="0.25">
      <c r="C630" s="73"/>
      <c r="D630" s="14"/>
      <c r="E630" s="14"/>
    </row>
    <row r="631" spans="3:5" ht="15" customHeight="1" x14ac:dyDescent="0.25">
      <c r="C631" s="73"/>
      <c r="D631" s="14"/>
      <c r="E631" s="14"/>
    </row>
    <row r="632" spans="3:5" ht="15" customHeight="1" x14ac:dyDescent="0.25">
      <c r="C632" s="73"/>
      <c r="D632" s="14"/>
      <c r="E632" s="14"/>
    </row>
    <row r="633" spans="3:5" ht="15" customHeight="1" x14ac:dyDescent="0.25">
      <c r="C633" s="73"/>
      <c r="D633" s="14"/>
      <c r="E633" s="14"/>
    </row>
    <row r="634" spans="3:5" ht="15" customHeight="1" x14ac:dyDescent="0.25">
      <c r="C634" s="73"/>
      <c r="D634" s="14"/>
      <c r="E634" s="14"/>
    </row>
    <row r="635" spans="3:5" ht="15" customHeight="1" x14ac:dyDescent="0.25">
      <c r="C635" s="73"/>
      <c r="D635" s="14"/>
      <c r="E635" s="14"/>
    </row>
    <row r="636" spans="3:5" ht="15" customHeight="1" x14ac:dyDescent="0.25">
      <c r="C636" s="73"/>
      <c r="D636" s="14"/>
      <c r="E636" s="14"/>
    </row>
    <row r="637" spans="3:5" ht="15" customHeight="1" x14ac:dyDescent="0.25">
      <c r="C637" s="73"/>
      <c r="D637" s="14"/>
      <c r="E637" s="14"/>
    </row>
    <row r="638" spans="3:5" ht="15" customHeight="1" x14ac:dyDescent="0.25">
      <c r="C638" s="73"/>
      <c r="D638" s="14"/>
      <c r="E638" s="14"/>
    </row>
    <row r="639" spans="3:5" ht="15" customHeight="1" x14ac:dyDescent="0.25">
      <c r="C639" s="73"/>
      <c r="D639" s="14"/>
      <c r="E639" s="14"/>
    </row>
    <row r="640" spans="3:5" ht="15" customHeight="1" x14ac:dyDescent="0.25">
      <c r="C640" s="73"/>
      <c r="D640" s="14"/>
      <c r="E640" s="14"/>
    </row>
    <row r="641" spans="3:5" ht="15" customHeight="1" x14ac:dyDescent="0.25">
      <c r="C641" s="73"/>
      <c r="D641" s="14"/>
      <c r="E641" s="14"/>
    </row>
    <row r="642" spans="3:5" ht="15" customHeight="1" x14ac:dyDescent="0.25">
      <c r="C642" s="73"/>
      <c r="D642" s="14"/>
      <c r="E642" s="14"/>
    </row>
    <row r="643" spans="3:5" ht="15" customHeight="1" x14ac:dyDescent="0.25">
      <c r="C643" s="73"/>
      <c r="D643" s="14"/>
      <c r="E643" s="14"/>
    </row>
    <row r="644" spans="3:5" ht="15" customHeight="1" x14ac:dyDescent="0.25">
      <c r="C644" s="73"/>
      <c r="D644" s="14"/>
      <c r="E644" s="14"/>
    </row>
    <row r="645" spans="3:5" ht="15" customHeight="1" x14ac:dyDescent="0.25">
      <c r="C645" s="73"/>
      <c r="D645" s="14"/>
      <c r="E645" s="14"/>
    </row>
    <row r="646" spans="3:5" ht="15" customHeight="1" x14ac:dyDescent="0.25">
      <c r="C646" s="73"/>
      <c r="D646" s="14"/>
      <c r="E646" s="14"/>
    </row>
    <row r="647" spans="3:5" ht="15" customHeight="1" x14ac:dyDescent="0.25">
      <c r="C647" s="73"/>
      <c r="D647" s="14"/>
      <c r="E647" s="14"/>
    </row>
    <row r="648" spans="3:5" ht="15" customHeight="1" x14ac:dyDescent="0.25">
      <c r="C648" s="73"/>
      <c r="D648" s="14"/>
      <c r="E648" s="14"/>
    </row>
    <row r="649" spans="3:5" ht="15" customHeight="1" x14ac:dyDescent="0.25">
      <c r="C649" s="73"/>
      <c r="D649" s="14"/>
      <c r="E649" s="14"/>
    </row>
    <row r="650" spans="3:5" ht="15" customHeight="1" x14ac:dyDescent="0.25">
      <c r="C650" s="73"/>
      <c r="D650" s="14"/>
      <c r="E650" s="14"/>
    </row>
    <row r="651" spans="3:5" ht="15" customHeight="1" x14ac:dyDescent="0.25">
      <c r="C651" s="73"/>
      <c r="D651" s="14"/>
      <c r="E651" s="14"/>
    </row>
    <row r="652" spans="3:5" ht="15" customHeight="1" x14ac:dyDescent="0.25">
      <c r="C652" s="73"/>
      <c r="D652" s="14"/>
      <c r="E652" s="14"/>
    </row>
    <row r="653" spans="3:5" ht="15" customHeight="1" x14ac:dyDescent="0.25">
      <c r="C653" s="73"/>
      <c r="D653" s="14"/>
      <c r="E653" s="14"/>
    </row>
    <row r="654" spans="3:5" ht="15" customHeight="1" x14ac:dyDescent="0.25">
      <c r="C654" s="73"/>
      <c r="D654" s="14"/>
      <c r="E654" s="14"/>
    </row>
    <row r="655" spans="3:5" ht="15" customHeight="1" x14ac:dyDescent="0.25">
      <c r="C655" s="73"/>
      <c r="D655" s="14"/>
      <c r="E655" s="14"/>
    </row>
    <row r="656" spans="3:5" ht="15" customHeight="1" x14ac:dyDescent="0.25">
      <c r="C656" s="73"/>
      <c r="D656" s="14"/>
      <c r="E656" s="14"/>
    </row>
    <row r="657" spans="3:5" ht="15" customHeight="1" x14ac:dyDescent="0.25">
      <c r="C657" s="73"/>
      <c r="D657" s="14"/>
      <c r="E657" s="14"/>
    </row>
    <row r="658" spans="3:5" ht="15" customHeight="1" x14ac:dyDescent="0.25">
      <c r="C658" s="73"/>
      <c r="D658" s="14"/>
      <c r="E658" s="14"/>
    </row>
    <row r="659" spans="3:5" ht="15" customHeight="1" x14ac:dyDescent="0.25">
      <c r="C659" s="73"/>
      <c r="D659" s="14"/>
      <c r="E659" s="14"/>
    </row>
    <row r="660" spans="3:5" ht="15" customHeight="1" x14ac:dyDescent="0.25">
      <c r="C660" s="73"/>
      <c r="D660" s="14"/>
      <c r="E660" s="14"/>
    </row>
    <row r="661" spans="3:5" ht="15" customHeight="1" x14ac:dyDescent="0.25">
      <c r="C661" s="73"/>
      <c r="D661" s="14"/>
      <c r="E661" s="14"/>
    </row>
    <row r="662" spans="3:5" ht="15" customHeight="1" x14ac:dyDescent="0.25">
      <c r="C662" s="73"/>
      <c r="D662" s="14"/>
      <c r="E662" s="14"/>
    </row>
    <row r="663" spans="3:5" ht="15" customHeight="1" x14ac:dyDescent="0.25">
      <c r="C663" s="73"/>
      <c r="D663" s="14"/>
      <c r="E663" s="14"/>
    </row>
    <row r="664" spans="3:5" ht="15" customHeight="1" x14ac:dyDescent="0.25">
      <c r="C664" s="73"/>
      <c r="D664" s="14"/>
      <c r="E664" s="14"/>
    </row>
    <row r="665" spans="3:5" ht="15" customHeight="1" x14ac:dyDescent="0.25">
      <c r="C665" s="73"/>
      <c r="D665" s="14"/>
      <c r="E665" s="14"/>
    </row>
    <row r="666" spans="3:5" ht="15" customHeight="1" x14ac:dyDescent="0.25">
      <c r="C666" s="73"/>
      <c r="D666" s="14"/>
      <c r="E666" s="14"/>
    </row>
    <row r="667" spans="3:5" ht="15" customHeight="1" x14ac:dyDescent="0.25">
      <c r="C667" s="73"/>
      <c r="D667" s="14"/>
      <c r="E667" s="14"/>
    </row>
    <row r="668" spans="3:5" ht="15" customHeight="1" x14ac:dyDescent="0.25">
      <c r="C668" s="73"/>
      <c r="D668" s="14"/>
      <c r="E668" s="14"/>
    </row>
    <row r="669" spans="3:5" ht="15" customHeight="1" x14ac:dyDescent="0.25">
      <c r="C669" s="73"/>
      <c r="D669" s="14"/>
      <c r="E669" s="14"/>
    </row>
    <row r="670" spans="3:5" ht="15" customHeight="1" x14ac:dyDescent="0.25">
      <c r="C670" s="73"/>
      <c r="D670" s="14"/>
      <c r="E670" s="14"/>
    </row>
    <row r="671" spans="3:5" ht="15" customHeight="1" x14ac:dyDescent="0.25">
      <c r="C671" s="73"/>
      <c r="D671" s="14"/>
      <c r="E671" s="14"/>
    </row>
    <row r="672" spans="3:5" ht="15" customHeight="1" x14ac:dyDescent="0.25">
      <c r="C672" s="73"/>
      <c r="D672" s="14"/>
      <c r="E672" s="14"/>
    </row>
    <row r="673" spans="3:5" ht="15" customHeight="1" x14ac:dyDescent="0.25">
      <c r="C673" s="73"/>
      <c r="D673" s="14"/>
      <c r="E673" s="14"/>
    </row>
    <row r="674" spans="3:5" ht="15" customHeight="1" x14ac:dyDescent="0.25">
      <c r="C674" s="73"/>
      <c r="D674" s="14"/>
      <c r="E674" s="14"/>
    </row>
    <row r="675" spans="3:5" ht="15" customHeight="1" x14ac:dyDescent="0.25">
      <c r="C675" s="73"/>
      <c r="D675" s="14"/>
      <c r="E675" s="14"/>
    </row>
    <row r="676" spans="3:5" ht="15" customHeight="1" x14ac:dyDescent="0.25">
      <c r="C676" s="73"/>
      <c r="D676" s="14"/>
      <c r="E676" s="14"/>
    </row>
    <row r="677" spans="3:5" ht="15" customHeight="1" x14ac:dyDescent="0.25">
      <c r="C677" s="73"/>
      <c r="D677" s="14"/>
      <c r="E677" s="14"/>
    </row>
    <row r="678" spans="3:5" ht="15" customHeight="1" x14ac:dyDescent="0.25">
      <c r="C678" s="73"/>
      <c r="D678" s="14"/>
      <c r="E678" s="14"/>
    </row>
    <row r="679" spans="3:5" ht="15" customHeight="1" x14ac:dyDescent="0.25">
      <c r="C679" s="73"/>
      <c r="D679" s="14"/>
      <c r="E679" s="14"/>
    </row>
    <row r="680" spans="3:5" ht="15" customHeight="1" x14ac:dyDescent="0.25">
      <c r="C680" s="73"/>
      <c r="D680" s="14"/>
      <c r="E680" s="14"/>
    </row>
    <row r="681" spans="3:5" ht="15" customHeight="1" x14ac:dyDescent="0.25">
      <c r="C681" s="73"/>
      <c r="D681" s="14"/>
      <c r="E681" s="14"/>
    </row>
    <row r="682" spans="3:5" ht="15" customHeight="1" x14ac:dyDescent="0.25">
      <c r="C682" s="73"/>
      <c r="D682" s="14"/>
      <c r="E682" s="14"/>
    </row>
    <row r="683" spans="3:5" ht="15" customHeight="1" x14ac:dyDescent="0.25">
      <c r="C683" s="73"/>
      <c r="D683" s="14"/>
      <c r="E683" s="14"/>
    </row>
    <row r="684" spans="3:5" ht="15" customHeight="1" x14ac:dyDescent="0.25">
      <c r="C684" s="73"/>
      <c r="D684" s="14"/>
      <c r="E684" s="14"/>
    </row>
    <row r="685" spans="3:5" ht="15" customHeight="1" x14ac:dyDescent="0.25">
      <c r="C685" s="73"/>
      <c r="D685" s="14"/>
      <c r="E685" s="14"/>
    </row>
    <row r="686" spans="3:5" ht="15" customHeight="1" x14ac:dyDescent="0.25">
      <c r="C686" s="73"/>
      <c r="D686" s="14"/>
      <c r="E686" s="14"/>
    </row>
    <row r="687" spans="3:5" ht="15" customHeight="1" x14ac:dyDescent="0.25">
      <c r="C687" s="73"/>
      <c r="D687" s="14"/>
      <c r="E687" s="14"/>
    </row>
    <row r="688" spans="3:5" ht="15" customHeight="1" x14ac:dyDescent="0.25">
      <c r="C688" s="73"/>
      <c r="D688" s="14"/>
      <c r="E688" s="14"/>
    </row>
    <row r="689" spans="3:5" ht="15" customHeight="1" x14ac:dyDescent="0.25">
      <c r="C689" s="73"/>
      <c r="D689" s="14"/>
      <c r="E689" s="14"/>
    </row>
    <row r="690" spans="3:5" ht="15" customHeight="1" x14ac:dyDescent="0.25">
      <c r="C690" s="73"/>
      <c r="D690" s="14"/>
      <c r="E690" s="14"/>
    </row>
    <row r="691" spans="3:5" ht="15" customHeight="1" x14ac:dyDescent="0.25">
      <c r="C691" s="73"/>
      <c r="D691" s="14"/>
      <c r="E691" s="14"/>
    </row>
    <row r="692" spans="3:5" ht="15" customHeight="1" x14ac:dyDescent="0.25">
      <c r="C692" s="73"/>
      <c r="D692" s="14"/>
      <c r="E692" s="14"/>
    </row>
    <row r="693" spans="3:5" ht="15" customHeight="1" x14ac:dyDescent="0.25">
      <c r="C693" s="73"/>
      <c r="D693" s="14"/>
      <c r="E693" s="14"/>
    </row>
    <row r="694" spans="3:5" ht="15" customHeight="1" x14ac:dyDescent="0.25">
      <c r="C694" s="73"/>
      <c r="D694" s="14"/>
      <c r="E694" s="14"/>
    </row>
    <row r="695" spans="3:5" ht="15" customHeight="1" x14ac:dyDescent="0.25">
      <c r="C695" s="73"/>
      <c r="D695" s="14"/>
      <c r="E695" s="14"/>
    </row>
    <row r="696" spans="3:5" ht="15" customHeight="1" x14ac:dyDescent="0.25">
      <c r="C696" s="73"/>
      <c r="D696" s="14"/>
      <c r="E696" s="14"/>
    </row>
    <row r="697" spans="3:5" ht="15" customHeight="1" x14ac:dyDescent="0.25">
      <c r="C697" s="73"/>
      <c r="D697" s="14"/>
      <c r="E697" s="14"/>
    </row>
    <row r="698" spans="3:5" ht="15" customHeight="1" x14ac:dyDescent="0.25">
      <c r="C698" s="73"/>
      <c r="D698" s="14"/>
      <c r="E698" s="14"/>
    </row>
    <row r="699" spans="3:5" ht="15" customHeight="1" x14ac:dyDescent="0.25">
      <c r="C699" s="73"/>
      <c r="D699" s="14"/>
      <c r="E699" s="14"/>
    </row>
    <row r="700" spans="3:5" ht="15" customHeight="1" x14ac:dyDescent="0.25">
      <c r="C700" s="73"/>
      <c r="D700" s="14"/>
      <c r="E700" s="14"/>
    </row>
    <row r="701" spans="3:5" ht="15" customHeight="1" x14ac:dyDescent="0.25">
      <c r="C701" s="73"/>
      <c r="D701" s="14"/>
      <c r="E701" s="14"/>
    </row>
    <row r="702" spans="3:5" ht="15" customHeight="1" x14ac:dyDescent="0.25">
      <c r="C702" s="73"/>
      <c r="D702" s="14"/>
      <c r="E702" s="14"/>
    </row>
    <row r="703" spans="3:5" ht="15" customHeight="1" x14ac:dyDescent="0.25">
      <c r="C703" s="73"/>
      <c r="D703" s="14"/>
      <c r="E703" s="14"/>
    </row>
    <row r="704" spans="3:5" ht="15" customHeight="1" x14ac:dyDescent="0.25">
      <c r="C704" s="73"/>
      <c r="D704" s="14"/>
      <c r="E704" s="14"/>
    </row>
    <row r="705" spans="3:5" ht="15" customHeight="1" x14ac:dyDescent="0.25">
      <c r="C705" s="73"/>
      <c r="D705" s="14"/>
      <c r="E705" s="14"/>
    </row>
    <row r="706" spans="3:5" ht="15" customHeight="1" x14ac:dyDescent="0.25">
      <c r="C706" s="73"/>
      <c r="D706" s="14"/>
      <c r="E706" s="14"/>
    </row>
    <row r="707" spans="3:5" ht="15" customHeight="1" x14ac:dyDescent="0.25">
      <c r="C707" s="73"/>
      <c r="D707" s="14"/>
      <c r="E707" s="14"/>
    </row>
    <row r="708" spans="3:5" ht="15" customHeight="1" x14ac:dyDescent="0.25">
      <c r="C708" s="73"/>
      <c r="D708" s="14"/>
      <c r="E708" s="14"/>
    </row>
    <row r="709" spans="3:5" ht="15" customHeight="1" x14ac:dyDescent="0.25">
      <c r="C709" s="73"/>
      <c r="D709" s="14"/>
      <c r="E709" s="14"/>
    </row>
    <row r="710" spans="3:5" ht="15" customHeight="1" x14ac:dyDescent="0.25">
      <c r="C710" s="73"/>
      <c r="D710" s="14"/>
      <c r="E710" s="14"/>
    </row>
    <row r="711" spans="3:5" ht="15" customHeight="1" x14ac:dyDescent="0.25">
      <c r="C711" s="73"/>
      <c r="D711" s="14"/>
      <c r="E711" s="14"/>
    </row>
    <row r="712" spans="3:5" ht="15" customHeight="1" x14ac:dyDescent="0.25">
      <c r="C712" s="73"/>
      <c r="D712" s="14"/>
      <c r="E712" s="14"/>
    </row>
    <row r="713" spans="3:5" ht="15" customHeight="1" x14ac:dyDescent="0.25">
      <c r="C713" s="73"/>
      <c r="D713" s="14"/>
      <c r="E713" s="14"/>
    </row>
    <row r="714" spans="3:5" ht="15" customHeight="1" x14ac:dyDescent="0.25">
      <c r="C714" s="73"/>
      <c r="D714" s="14"/>
      <c r="E714" s="14"/>
    </row>
    <row r="715" spans="3:5" ht="15" customHeight="1" x14ac:dyDescent="0.25">
      <c r="C715" s="73"/>
      <c r="D715" s="14"/>
      <c r="E715" s="14"/>
    </row>
    <row r="716" spans="3:5" ht="15" customHeight="1" x14ac:dyDescent="0.25">
      <c r="C716" s="73"/>
      <c r="D716" s="14"/>
      <c r="E716" s="14"/>
    </row>
    <row r="717" spans="3:5" ht="15" customHeight="1" x14ac:dyDescent="0.25">
      <c r="C717" s="73"/>
      <c r="D717" s="14"/>
      <c r="E717" s="14"/>
    </row>
    <row r="718" spans="3:5" ht="15" customHeight="1" x14ac:dyDescent="0.25">
      <c r="C718" s="73"/>
      <c r="D718" s="14"/>
      <c r="E718" s="14"/>
    </row>
    <row r="719" spans="3:5" ht="15" customHeight="1" x14ac:dyDescent="0.25">
      <c r="C719" s="73"/>
      <c r="D719" s="14"/>
      <c r="E719" s="14"/>
    </row>
    <row r="720" spans="3:5" ht="15" customHeight="1" x14ac:dyDescent="0.25">
      <c r="C720" s="73"/>
      <c r="D720" s="14"/>
      <c r="E720" s="14"/>
    </row>
    <row r="721" spans="3:5" ht="15" customHeight="1" x14ac:dyDescent="0.25">
      <c r="C721" s="73"/>
      <c r="D721" s="14"/>
      <c r="E721" s="14"/>
    </row>
    <row r="722" spans="3:5" ht="15" customHeight="1" x14ac:dyDescent="0.25">
      <c r="C722" s="73"/>
      <c r="D722" s="14"/>
      <c r="E722" s="14"/>
    </row>
    <row r="723" spans="3:5" ht="15" customHeight="1" x14ac:dyDescent="0.25">
      <c r="C723" s="73"/>
      <c r="D723" s="14"/>
      <c r="E723" s="14"/>
    </row>
    <row r="724" spans="3:5" ht="15" customHeight="1" x14ac:dyDescent="0.25">
      <c r="C724" s="73"/>
      <c r="D724" s="14"/>
      <c r="E724" s="14"/>
    </row>
    <row r="725" spans="3:5" ht="15" customHeight="1" x14ac:dyDescent="0.25">
      <c r="C725" s="73"/>
      <c r="D725" s="14"/>
      <c r="E725" s="14"/>
    </row>
    <row r="726" spans="3:5" ht="15" customHeight="1" x14ac:dyDescent="0.25">
      <c r="C726" s="73"/>
      <c r="D726" s="14"/>
      <c r="E726" s="14"/>
    </row>
    <row r="727" spans="3:5" ht="15" customHeight="1" x14ac:dyDescent="0.25">
      <c r="C727" s="73"/>
      <c r="D727" s="14"/>
      <c r="E727" s="14"/>
    </row>
    <row r="728" spans="3:5" ht="15" customHeight="1" x14ac:dyDescent="0.25">
      <c r="C728" s="73"/>
      <c r="D728" s="14"/>
      <c r="E728" s="14"/>
    </row>
    <row r="729" spans="3:5" ht="15" customHeight="1" x14ac:dyDescent="0.25">
      <c r="C729" s="73"/>
      <c r="D729" s="14"/>
      <c r="E729" s="14"/>
    </row>
    <row r="730" spans="3:5" ht="15" customHeight="1" x14ac:dyDescent="0.25">
      <c r="C730" s="73"/>
      <c r="D730" s="14"/>
      <c r="E730" s="14"/>
    </row>
    <row r="731" spans="3:5" ht="15" customHeight="1" x14ac:dyDescent="0.25">
      <c r="C731" s="73"/>
      <c r="D731" s="14"/>
      <c r="E731" s="14"/>
    </row>
    <row r="732" spans="3:5" ht="15" customHeight="1" x14ac:dyDescent="0.25">
      <c r="C732" s="73"/>
      <c r="D732" s="14"/>
      <c r="E732" s="14"/>
    </row>
    <row r="733" spans="3:5" ht="15" customHeight="1" x14ac:dyDescent="0.25">
      <c r="C733" s="73"/>
      <c r="D733" s="14"/>
      <c r="E733" s="14"/>
    </row>
    <row r="734" spans="3:5" ht="15" customHeight="1" x14ac:dyDescent="0.25">
      <c r="C734" s="73"/>
      <c r="D734" s="14"/>
      <c r="E734" s="14"/>
    </row>
    <row r="735" spans="3:5" ht="15" customHeight="1" x14ac:dyDescent="0.25">
      <c r="C735" s="73"/>
      <c r="D735" s="14"/>
      <c r="E735" s="14"/>
    </row>
    <row r="736" spans="3:5" ht="15" customHeight="1" x14ac:dyDescent="0.25">
      <c r="C736" s="73"/>
      <c r="D736" s="14"/>
      <c r="E736" s="14"/>
    </row>
    <row r="737" spans="3:5" ht="15" customHeight="1" x14ac:dyDescent="0.25">
      <c r="C737" s="73"/>
      <c r="D737" s="14"/>
      <c r="E737" s="14"/>
    </row>
    <row r="738" spans="3:5" ht="15" customHeight="1" x14ac:dyDescent="0.25">
      <c r="C738" s="73"/>
      <c r="D738" s="14"/>
      <c r="E738" s="14"/>
    </row>
    <row r="739" spans="3:5" ht="15" customHeight="1" x14ac:dyDescent="0.25">
      <c r="C739" s="73"/>
      <c r="D739" s="14"/>
      <c r="E739" s="14"/>
    </row>
    <row r="740" spans="3:5" ht="15" customHeight="1" x14ac:dyDescent="0.25">
      <c r="C740" s="73"/>
      <c r="D740" s="14"/>
      <c r="E740" s="14"/>
    </row>
    <row r="741" spans="3:5" ht="15" customHeight="1" x14ac:dyDescent="0.25">
      <c r="C741" s="73"/>
      <c r="D741" s="14"/>
      <c r="E741" s="14"/>
    </row>
    <row r="742" spans="3:5" ht="15" customHeight="1" x14ac:dyDescent="0.25">
      <c r="C742" s="73"/>
      <c r="D742" s="14"/>
      <c r="E742" s="14"/>
    </row>
    <row r="743" spans="3:5" ht="15" customHeight="1" x14ac:dyDescent="0.25">
      <c r="C743" s="73"/>
      <c r="D743" s="14"/>
      <c r="E743" s="14"/>
    </row>
    <row r="744" spans="3:5" ht="15" customHeight="1" x14ac:dyDescent="0.25">
      <c r="C744" s="73"/>
      <c r="D744" s="14"/>
      <c r="E744" s="14"/>
    </row>
    <row r="745" spans="3:5" ht="15" customHeight="1" x14ac:dyDescent="0.25">
      <c r="C745" s="73"/>
      <c r="D745" s="14"/>
      <c r="E745" s="14"/>
    </row>
    <row r="746" spans="3:5" ht="15" customHeight="1" x14ac:dyDescent="0.25">
      <c r="C746" s="73"/>
      <c r="D746" s="14"/>
      <c r="E746" s="14"/>
    </row>
    <row r="747" spans="3:5" ht="15" customHeight="1" x14ac:dyDescent="0.25">
      <c r="C747" s="73"/>
      <c r="D747" s="14"/>
      <c r="E747" s="14"/>
    </row>
    <row r="748" spans="3:5" ht="15" customHeight="1" x14ac:dyDescent="0.25">
      <c r="C748" s="73"/>
      <c r="D748" s="14"/>
      <c r="E748" s="14"/>
    </row>
    <row r="749" spans="3:5" ht="15" customHeight="1" x14ac:dyDescent="0.25">
      <c r="C749" s="73"/>
      <c r="D749" s="14"/>
      <c r="E749" s="14"/>
    </row>
    <row r="750" spans="3:5" ht="15" customHeight="1" x14ac:dyDescent="0.25">
      <c r="C750" s="73"/>
      <c r="D750" s="14"/>
      <c r="E750" s="14"/>
    </row>
    <row r="751" spans="3:5" ht="15" customHeight="1" x14ac:dyDescent="0.25">
      <c r="C751" s="73"/>
      <c r="D751" s="14"/>
      <c r="E751" s="14"/>
    </row>
    <row r="752" spans="3:5" ht="15" customHeight="1" x14ac:dyDescent="0.25">
      <c r="C752" s="73"/>
      <c r="D752" s="14"/>
      <c r="E752" s="14"/>
    </row>
    <row r="753" spans="3:5" ht="15" customHeight="1" x14ac:dyDescent="0.25">
      <c r="C753" s="73"/>
      <c r="D753" s="14"/>
      <c r="E753" s="14"/>
    </row>
    <row r="754" spans="3:5" ht="15" customHeight="1" x14ac:dyDescent="0.25">
      <c r="C754" s="73"/>
      <c r="D754" s="14"/>
      <c r="E754" s="14"/>
    </row>
    <row r="755" spans="3:5" ht="15" customHeight="1" x14ac:dyDescent="0.25">
      <c r="C755" s="73"/>
      <c r="D755" s="14"/>
      <c r="E755" s="14"/>
    </row>
    <row r="756" spans="3:5" ht="15" customHeight="1" x14ac:dyDescent="0.25">
      <c r="C756" s="73"/>
      <c r="D756" s="14"/>
      <c r="E756" s="14"/>
    </row>
    <row r="757" spans="3:5" ht="15" customHeight="1" x14ac:dyDescent="0.25">
      <c r="C757" s="73"/>
      <c r="D757" s="14"/>
      <c r="E757" s="14"/>
    </row>
    <row r="758" spans="3:5" ht="15" customHeight="1" x14ac:dyDescent="0.25">
      <c r="C758" s="73"/>
      <c r="D758" s="14"/>
      <c r="E758" s="14"/>
    </row>
    <row r="759" spans="3:5" ht="15" customHeight="1" x14ac:dyDescent="0.25">
      <c r="C759" s="73"/>
      <c r="D759" s="14"/>
      <c r="E759" s="14"/>
    </row>
    <row r="760" spans="3:5" ht="15" customHeight="1" x14ac:dyDescent="0.25">
      <c r="C760" s="73"/>
      <c r="D760" s="14"/>
      <c r="E760" s="14"/>
    </row>
    <row r="761" spans="3:5" ht="15" customHeight="1" x14ac:dyDescent="0.25">
      <c r="C761" s="73"/>
      <c r="D761" s="14"/>
      <c r="E761" s="14"/>
    </row>
    <row r="762" spans="3:5" ht="15" customHeight="1" x14ac:dyDescent="0.25">
      <c r="C762" s="73"/>
      <c r="D762" s="14"/>
      <c r="E762" s="14"/>
    </row>
    <row r="763" spans="3:5" ht="15" customHeight="1" x14ac:dyDescent="0.25">
      <c r="C763" s="73"/>
      <c r="D763" s="14"/>
      <c r="E763" s="14"/>
    </row>
    <row r="764" spans="3:5" ht="15" customHeight="1" x14ac:dyDescent="0.25">
      <c r="C764" s="73"/>
      <c r="D764" s="14"/>
      <c r="E764" s="14"/>
    </row>
    <row r="765" spans="3:5" ht="15" customHeight="1" x14ac:dyDescent="0.25">
      <c r="C765" s="73"/>
      <c r="D765" s="14"/>
      <c r="E765" s="14"/>
    </row>
    <row r="766" spans="3:5" ht="15" customHeight="1" x14ac:dyDescent="0.25">
      <c r="C766" s="73"/>
      <c r="D766" s="14"/>
      <c r="E766" s="14"/>
    </row>
    <row r="767" spans="3:5" ht="15" customHeight="1" x14ac:dyDescent="0.25">
      <c r="C767" s="73"/>
      <c r="D767" s="14"/>
      <c r="E767" s="14"/>
    </row>
    <row r="768" spans="3:5" ht="15" customHeight="1" x14ac:dyDescent="0.25">
      <c r="C768" s="73"/>
      <c r="D768" s="14"/>
      <c r="E768" s="14"/>
    </row>
    <row r="769" spans="3:5" ht="15" customHeight="1" x14ac:dyDescent="0.25">
      <c r="C769" s="73"/>
      <c r="D769" s="14"/>
      <c r="E769" s="14"/>
    </row>
    <row r="770" spans="3:5" ht="15" customHeight="1" x14ac:dyDescent="0.25">
      <c r="C770" s="73"/>
      <c r="D770" s="14"/>
      <c r="E770" s="14"/>
    </row>
    <row r="771" spans="3:5" ht="15" customHeight="1" x14ac:dyDescent="0.25">
      <c r="C771" s="73"/>
      <c r="D771" s="14"/>
      <c r="E771" s="14"/>
    </row>
    <row r="772" spans="3:5" ht="15" customHeight="1" x14ac:dyDescent="0.25">
      <c r="C772" s="73"/>
      <c r="D772" s="14"/>
      <c r="E772" s="14"/>
    </row>
    <row r="773" spans="3:5" ht="15" customHeight="1" x14ac:dyDescent="0.25">
      <c r="C773" s="73"/>
      <c r="D773" s="14"/>
      <c r="E773" s="14"/>
    </row>
    <row r="774" spans="3:5" ht="15" customHeight="1" x14ac:dyDescent="0.25">
      <c r="C774" s="73"/>
      <c r="D774" s="14"/>
      <c r="E774" s="14"/>
    </row>
    <row r="775" spans="3:5" ht="15" customHeight="1" x14ac:dyDescent="0.25">
      <c r="C775" s="73"/>
      <c r="D775" s="14"/>
      <c r="E775" s="14"/>
    </row>
    <row r="776" spans="3:5" ht="15" customHeight="1" x14ac:dyDescent="0.25">
      <c r="C776" s="73"/>
      <c r="D776" s="14"/>
      <c r="E776" s="14"/>
    </row>
    <row r="777" spans="3:5" ht="15" customHeight="1" x14ac:dyDescent="0.25">
      <c r="C777" s="73"/>
      <c r="D777" s="14"/>
      <c r="E777" s="14"/>
    </row>
    <row r="778" spans="3:5" ht="15" customHeight="1" x14ac:dyDescent="0.25">
      <c r="C778" s="73"/>
      <c r="D778" s="14"/>
      <c r="E778" s="14"/>
    </row>
    <row r="779" spans="3:5" ht="15" customHeight="1" x14ac:dyDescent="0.25">
      <c r="C779" s="73"/>
      <c r="D779" s="14"/>
      <c r="E779" s="14"/>
    </row>
    <row r="780" spans="3:5" ht="15" customHeight="1" x14ac:dyDescent="0.25">
      <c r="C780" s="73"/>
      <c r="D780" s="14"/>
      <c r="E780" s="14"/>
    </row>
    <row r="781" spans="3:5" ht="15" customHeight="1" x14ac:dyDescent="0.25">
      <c r="C781" s="73"/>
      <c r="D781" s="14"/>
      <c r="E781" s="14"/>
    </row>
    <row r="782" spans="3:5" ht="15" customHeight="1" x14ac:dyDescent="0.25">
      <c r="C782" s="73"/>
      <c r="D782" s="14"/>
      <c r="E782" s="14"/>
    </row>
    <row r="783" spans="3:5" ht="15" customHeight="1" x14ac:dyDescent="0.25">
      <c r="C783" s="73"/>
      <c r="D783" s="14"/>
      <c r="E783" s="14"/>
    </row>
    <row r="784" spans="3:5" ht="15" customHeight="1" x14ac:dyDescent="0.25">
      <c r="C784" s="73"/>
      <c r="D784" s="14"/>
      <c r="E784" s="14"/>
    </row>
    <row r="785" spans="3:5" ht="15" customHeight="1" x14ac:dyDescent="0.25">
      <c r="C785" s="73"/>
      <c r="D785" s="14"/>
      <c r="E785" s="14"/>
    </row>
    <row r="786" spans="3:5" ht="15" customHeight="1" x14ac:dyDescent="0.25">
      <c r="C786" s="73"/>
      <c r="D786" s="14"/>
      <c r="E786" s="14"/>
    </row>
    <row r="787" spans="3:5" ht="15" customHeight="1" x14ac:dyDescent="0.25">
      <c r="C787" s="73"/>
      <c r="D787" s="14"/>
      <c r="E787" s="14"/>
    </row>
    <row r="788" spans="3:5" ht="15" customHeight="1" x14ac:dyDescent="0.25">
      <c r="C788" s="73"/>
      <c r="D788" s="14"/>
      <c r="E788" s="14"/>
    </row>
    <row r="789" spans="3:5" ht="15" customHeight="1" x14ac:dyDescent="0.25">
      <c r="C789" s="73"/>
      <c r="D789" s="14"/>
      <c r="E789" s="14"/>
    </row>
    <row r="790" spans="3:5" ht="15" customHeight="1" x14ac:dyDescent="0.25">
      <c r="C790" s="73"/>
      <c r="D790" s="14"/>
      <c r="E790" s="14"/>
    </row>
    <row r="791" spans="3:5" ht="15" customHeight="1" x14ac:dyDescent="0.25">
      <c r="C791" s="73"/>
      <c r="D791" s="14"/>
      <c r="E791" s="14"/>
    </row>
    <row r="792" spans="3:5" ht="15" customHeight="1" x14ac:dyDescent="0.25">
      <c r="C792" s="73"/>
      <c r="D792" s="14"/>
      <c r="E792" s="14"/>
    </row>
    <row r="793" spans="3:5" ht="15" customHeight="1" x14ac:dyDescent="0.25">
      <c r="C793" s="73"/>
      <c r="D793" s="14"/>
      <c r="E793" s="14"/>
    </row>
    <row r="794" spans="3:5" ht="15" customHeight="1" x14ac:dyDescent="0.25">
      <c r="C794" s="73"/>
      <c r="D794" s="14"/>
      <c r="E794" s="14"/>
    </row>
    <row r="795" spans="3:5" ht="15" customHeight="1" x14ac:dyDescent="0.25">
      <c r="C795" s="73"/>
      <c r="D795" s="14"/>
      <c r="E795" s="14"/>
    </row>
    <row r="796" spans="3:5" ht="15" customHeight="1" x14ac:dyDescent="0.25">
      <c r="C796" s="73"/>
      <c r="D796" s="14"/>
      <c r="E796" s="14"/>
    </row>
    <row r="797" spans="3:5" ht="15" customHeight="1" x14ac:dyDescent="0.25">
      <c r="C797" s="73"/>
      <c r="D797" s="14"/>
      <c r="E797" s="14"/>
    </row>
    <row r="798" spans="3:5" ht="15" customHeight="1" x14ac:dyDescent="0.25">
      <c r="C798" s="73"/>
      <c r="D798" s="14"/>
      <c r="E798" s="14"/>
    </row>
    <row r="799" spans="3:5" ht="15" customHeight="1" x14ac:dyDescent="0.25">
      <c r="C799" s="73"/>
      <c r="D799" s="14"/>
      <c r="E799" s="14"/>
    </row>
    <row r="800" spans="3:5" ht="15" customHeight="1" x14ac:dyDescent="0.25">
      <c r="C800" s="73"/>
      <c r="D800" s="14"/>
      <c r="E800" s="14"/>
    </row>
    <row r="801" spans="3:5" ht="15" customHeight="1" x14ac:dyDescent="0.25">
      <c r="C801" s="73"/>
      <c r="D801" s="14"/>
      <c r="E801" s="14"/>
    </row>
    <row r="802" spans="3:5" ht="15" customHeight="1" x14ac:dyDescent="0.25">
      <c r="C802" s="73"/>
      <c r="D802" s="14"/>
      <c r="E802" s="14"/>
    </row>
    <row r="803" spans="3:5" ht="15" customHeight="1" x14ac:dyDescent="0.25">
      <c r="C803" s="73"/>
      <c r="D803" s="14"/>
      <c r="E803" s="14"/>
    </row>
    <row r="804" spans="3:5" ht="15" customHeight="1" x14ac:dyDescent="0.25">
      <c r="C804" s="73"/>
      <c r="D804" s="14"/>
      <c r="E804" s="14"/>
    </row>
    <row r="805" spans="3:5" ht="15" customHeight="1" x14ac:dyDescent="0.25">
      <c r="C805" s="73"/>
      <c r="D805" s="14"/>
      <c r="E805" s="14"/>
    </row>
    <row r="806" spans="3:5" ht="15" customHeight="1" x14ac:dyDescent="0.25">
      <c r="C806" s="73"/>
      <c r="D806" s="14"/>
      <c r="E806" s="14"/>
    </row>
    <row r="807" spans="3:5" ht="15" customHeight="1" x14ac:dyDescent="0.25">
      <c r="C807" s="73"/>
      <c r="D807" s="14"/>
      <c r="E807" s="14"/>
    </row>
    <row r="808" spans="3:5" ht="15" customHeight="1" x14ac:dyDescent="0.25">
      <c r="C808" s="73"/>
      <c r="D808" s="14"/>
      <c r="E808" s="14"/>
    </row>
    <row r="809" spans="3:5" ht="15" customHeight="1" x14ac:dyDescent="0.25">
      <c r="C809" s="73"/>
      <c r="D809" s="14"/>
      <c r="E809" s="14"/>
    </row>
    <row r="810" spans="3:5" ht="15" customHeight="1" x14ac:dyDescent="0.25">
      <c r="C810" s="73"/>
      <c r="D810" s="14"/>
      <c r="E810" s="14"/>
    </row>
    <row r="811" spans="3:5" ht="15" customHeight="1" x14ac:dyDescent="0.25">
      <c r="C811" s="73"/>
      <c r="D811" s="14"/>
      <c r="E811" s="14"/>
    </row>
    <row r="812" spans="3:5" ht="15" customHeight="1" x14ac:dyDescent="0.25">
      <c r="C812" s="73"/>
      <c r="D812" s="14"/>
      <c r="E812" s="14"/>
    </row>
    <row r="813" spans="3:5" ht="15" customHeight="1" x14ac:dyDescent="0.25">
      <c r="C813" s="73"/>
      <c r="D813" s="14"/>
      <c r="E813" s="14"/>
    </row>
    <row r="814" spans="3:5" ht="15" customHeight="1" x14ac:dyDescent="0.25">
      <c r="C814" s="73"/>
      <c r="D814" s="14"/>
      <c r="E814" s="14"/>
    </row>
    <row r="815" spans="3:5" ht="15" customHeight="1" x14ac:dyDescent="0.25">
      <c r="C815" s="73"/>
      <c r="D815" s="14"/>
      <c r="E815" s="14"/>
    </row>
    <row r="816" spans="3:5" ht="15" customHeight="1" x14ac:dyDescent="0.25">
      <c r="C816" s="73"/>
      <c r="D816" s="14"/>
      <c r="E816" s="14"/>
    </row>
    <row r="817" spans="3:5" ht="15" customHeight="1" x14ac:dyDescent="0.25">
      <c r="C817" s="73"/>
      <c r="D817" s="14"/>
      <c r="E817" s="14"/>
    </row>
    <row r="818" spans="3:5" ht="15" customHeight="1" x14ac:dyDescent="0.25">
      <c r="C818" s="73"/>
      <c r="D818" s="14"/>
      <c r="E818" s="14"/>
    </row>
    <row r="819" spans="3:5" ht="15" customHeight="1" x14ac:dyDescent="0.25">
      <c r="C819" s="73"/>
      <c r="D819" s="14"/>
      <c r="E819" s="14"/>
    </row>
    <row r="820" spans="3:5" ht="15" customHeight="1" x14ac:dyDescent="0.25">
      <c r="C820" s="73"/>
      <c r="D820" s="14"/>
      <c r="E820" s="14"/>
    </row>
    <row r="821" spans="3:5" ht="15" customHeight="1" x14ac:dyDescent="0.25">
      <c r="C821" s="73"/>
      <c r="D821" s="14"/>
      <c r="E821" s="14"/>
    </row>
    <row r="822" spans="3:5" ht="15" customHeight="1" x14ac:dyDescent="0.25">
      <c r="C822" s="73"/>
      <c r="D822" s="14"/>
      <c r="E822" s="14"/>
    </row>
    <row r="823" spans="3:5" ht="15" customHeight="1" x14ac:dyDescent="0.25">
      <c r="C823" s="73"/>
      <c r="D823" s="14"/>
      <c r="E823" s="14"/>
    </row>
    <row r="824" spans="3:5" ht="15" customHeight="1" x14ac:dyDescent="0.25">
      <c r="C824" s="73"/>
      <c r="D824" s="14"/>
      <c r="E824" s="14"/>
    </row>
    <row r="825" spans="3:5" ht="15" customHeight="1" x14ac:dyDescent="0.25">
      <c r="C825" s="73"/>
      <c r="D825" s="14"/>
      <c r="E825" s="14"/>
    </row>
    <row r="826" spans="3:5" ht="15" customHeight="1" x14ac:dyDescent="0.25">
      <c r="C826" s="73"/>
      <c r="D826" s="14"/>
      <c r="E826" s="14"/>
    </row>
    <row r="827" spans="3:5" ht="15" customHeight="1" x14ac:dyDescent="0.25">
      <c r="C827" s="73"/>
      <c r="D827" s="14"/>
      <c r="E827" s="14"/>
    </row>
    <row r="828" spans="3:5" ht="15" customHeight="1" x14ac:dyDescent="0.25">
      <c r="C828" s="73"/>
      <c r="D828" s="14"/>
      <c r="E828" s="14"/>
    </row>
    <row r="829" spans="3:5" ht="15" customHeight="1" x14ac:dyDescent="0.25">
      <c r="C829" s="73"/>
      <c r="D829" s="14"/>
      <c r="E829" s="14"/>
    </row>
    <row r="830" spans="3:5" ht="15" customHeight="1" x14ac:dyDescent="0.25">
      <c r="C830" s="73"/>
      <c r="D830" s="14"/>
      <c r="E830" s="14"/>
    </row>
    <row r="831" spans="3:5" ht="15" customHeight="1" x14ac:dyDescent="0.25">
      <c r="C831" s="73"/>
      <c r="D831" s="14"/>
      <c r="E831" s="14"/>
    </row>
    <row r="832" spans="3:5" ht="15" customHeight="1" x14ac:dyDescent="0.25">
      <c r="C832" s="73"/>
      <c r="D832" s="14"/>
      <c r="E832" s="14"/>
    </row>
    <row r="833" spans="3:5" ht="15" customHeight="1" x14ac:dyDescent="0.25">
      <c r="C833" s="73"/>
      <c r="D833" s="14"/>
      <c r="E833" s="14"/>
    </row>
    <row r="834" spans="3:5" ht="15" customHeight="1" x14ac:dyDescent="0.25">
      <c r="C834" s="73"/>
      <c r="D834" s="14"/>
      <c r="E834" s="14"/>
    </row>
    <row r="835" spans="3:5" ht="15" customHeight="1" x14ac:dyDescent="0.25">
      <c r="C835" s="73"/>
      <c r="D835" s="14"/>
      <c r="E835" s="14"/>
    </row>
    <row r="836" spans="3:5" ht="15" customHeight="1" x14ac:dyDescent="0.25">
      <c r="C836" s="73"/>
      <c r="D836" s="14"/>
      <c r="E836" s="14"/>
    </row>
    <row r="837" spans="3:5" ht="15" customHeight="1" x14ac:dyDescent="0.25">
      <c r="C837" s="73"/>
      <c r="D837" s="14"/>
      <c r="E837" s="14"/>
    </row>
    <row r="838" spans="3:5" ht="15" customHeight="1" x14ac:dyDescent="0.25">
      <c r="C838" s="73"/>
      <c r="D838" s="14"/>
      <c r="E838" s="14"/>
    </row>
    <row r="839" spans="3:5" ht="15" customHeight="1" x14ac:dyDescent="0.25">
      <c r="C839" s="73"/>
      <c r="D839" s="14"/>
      <c r="E839" s="14"/>
    </row>
    <row r="840" spans="3:5" ht="15" customHeight="1" x14ac:dyDescent="0.25">
      <c r="C840" s="73"/>
      <c r="D840" s="14"/>
      <c r="E840" s="14"/>
    </row>
    <row r="841" spans="3:5" ht="15" customHeight="1" x14ac:dyDescent="0.25">
      <c r="C841" s="73"/>
      <c r="D841" s="14"/>
      <c r="E841" s="14"/>
    </row>
    <row r="842" spans="3:5" ht="15" customHeight="1" x14ac:dyDescent="0.25">
      <c r="C842" s="73"/>
      <c r="D842" s="14"/>
      <c r="E842" s="14"/>
    </row>
    <row r="843" spans="3:5" ht="15" customHeight="1" x14ac:dyDescent="0.25">
      <c r="C843" s="73"/>
      <c r="D843" s="14"/>
      <c r="E843" s="14"/>
    </row>
    <row r="844" spans="3:5" ht="15" customHeight="1" x14ac:dyDescent="0.25">
      <c r="C844" s="73"/>
      <c r="D844" s="14"/>
      <c r="E844" s="14"/>
    </row>
    <row r="845" spans="3:5" ht="15" customHeight="1" x14ac:dyDescent="0.25">
      <c r="C845" s="73"/>
      <c r="D845" s="14"/>
      <c r="E845" s="14"/>
    </row>
    <row r="846" spans="3:5" ht="15" customHeight="1" x14ac:dyDescent="0.25">
      <c r="C846" s="73"/>
      <c r="D846" s="14"/>
      <c r="E846" s="14"/>
    </row>
    <row r="847" spans="3:5" ht="15" customHeight="1" x14ac:dyDescent="0.25">
      <c r="C847" s="73"/>
      <c r="D847" s="14"/>
      <c r="E847" s="14"/>
    </row>
    <row r="848" spans="3:5" ht="15" customHeight="1" x14ac:dyDescent="0.25">
      <c r="C848" s="73"/>
      <c r="D848" s="14"/>
      <c r="E848" s="14"/>
    </row>
    <row r="849" spans="3:5" ht="15" customHeight="1" x14ac:dyDescent="0.25">
      <c r="C849" s="73"/>
      <c r="D849" s="14"/>
      <c r="E849" s="14"/>
    </row>
    <row r="850" spans="3:5" ht="15" customHeight="1" x14ac:dyDescent="0.25">
      <c r="C850" s="73"/>
      <c r="D850" s="14"/>
      <c r="E850" s="14"/>
    </row>
    <row r="851" spans="3:5" ht="15" customHeight="1" x14ac:dyDescent="0.25">
      <c r="C851" s="73"/>
      <c r="D851" s="14"/>
      <c r="E851" s="14"/>
    </row>
    <row r="852" spans="3:5" ht="15" customHeight="1" x14ac:dyDescent="0.25">
      <c r="C852" s="73"/>
      <c r="D852" s="14"/>
      <c r="E852" s="14"/>
    </row>
    <row r="853" spans="3:5" ht="15" customHeight="1" x14ac:dyDescent="0.25">
      <c r="C853" s="73"/>
      <c r="D853" s="14"/>
      <c r="E853" s="14"/>
    </row>
    <row r="854" spans="3:5" ht="15" customHeight="1" x14ac:dyDescent="0.25">
      <c r="C854" s="73"/>
      <c r="D854" s="14"/>
      <c r="E854" s="14"/>
    </row>
    <row r="855" spans="3:5" ht="15" customHeight="1" x14ac:dyDescent="0.25">
      <c r="C855" s="73"/>
      <c r="D855" s="14"/>
      <c r="E855" s="14"/>
    </row>
    <row r="856" spans="3:5" ht="15" customHeight="1" x14ac:dyDescent="0.25">
      <c r="C856" s="73"/>
      <c r="D856" s="14"/>
      <c r="E856" s="14"/>
    </row>
    <row r="857" spans="3:5" ht="15" customHeight="1" x14ac:dyDescent="0.25">
      <c r="C857" s="73"/>
      <c r="D857" s="14"/>
      <c r="E857" s="14"/>
    </row>
    <row r="858" spans="3:5" ht="15" customHeight="1" x14ac:dyDescent="0.25">
      <c r="C858" s="73"/>
      <c r="D858" s="14"/>
      <c r="E858" s="14"/>
    </row>
    <row r="859" spans="3:5" ht="15" customHeight="1" x14ac:dyDescent="0.25">
      <c r="C859" s="73"/>
      <c r="D859" s="14"/>
      <c r="E859" s="14"/>
    </row>
    <row r="860" spans="3:5" ht="15" customHeight="1" x14ac:dyDescent="0.25">
      <c r="C860" s="73"/>
      <c r="D860" s="14"/>
      <c r="E860" s="14"/>
    </row>
    <row r="861" spans="3:5" ht="15" customHeight="1" x14ac:dyDescent="0.25">
      <c r="C861" s="73"/>
      <c r="D861" s="14"/>
      <c r="E861" s="14"/>
    </row>
    <row r="862" spans="3:5" ht="15" customHeight="1" x14ac:dyDescent="0.25">
      <c r="C862" s="73"/>
      <c r="D862" s="14"/>
      <c r="E862" s="14"/>
    </row>
    <row r="863" spans="3:5" ht="15" customHeight="1" x14ac:dyDescent="0.25">
      <c r="C863" s="73"/>
      <c r="D863" s="14"/>
      <c r="E863" s="14"/>
    </row>
    <row r="864" spans="3:5" ht="15" customHeight="1" x14ac:dyDescent="0.25">
      <c r="C864" s="73"/>
      <c r="D864" s="14"/>
      <c r="E864" s="14"/>
    </row>
    <row r="865" spans="3:5" ht="15" customHeight="1" x14ac:dyDescent="0.25">
      <c r="C865" s="73"/>
      <c r="D865" s="14"/>
      <c r="E865" s="14"/>
    </row>
    <row r="866" spans="3:5" ht="15" customHeight="1" x14ac:dyDescent="0.25">
      <c r="C866" s="73"/>
      <c r="D866" s="14"/>
      <c r="E866" s="14"/>
    </row>
    <row r="867" spans="3:5" ht="15" customHeight="1" x14ac:dyDescent="0.25">
      <c r="C867" s="73"/>
      <c r="D867" s="14"/>
      <c r="E867" s="14"/>
    </row>
    <row r="868" spans="3:5" ht="15" customHeight="1" x14ac:dyDescent="0.25">
      <c r="C868" s="73"/>
      <c r="D868" s="14"/>
      <c r="E868" s="14"/>
    </row>
    <row r="869" spans="3:5" ht="15" customHeight="1" x14ac:dyDescent="0.25">
      <c r="C869" s="73"/>
      <c r="D869" s="14"/>
      <c r="E869" s="14"/>
    </row>
    <row r="870" spans="3:5" ht="15" customHeight="1" x14ac:dyDescent="0.25">
      <c r="C870" s="73"/>
      <c r="D870" s="14"/>
      <c r="E870" s="14"/>
    </row>
    <row r="871" spans="3:5" ht="15" customHeight="1" x14ac:dyDescent="0.25">
      <c r="C871" s="73"/>
      <c r="D871" s="14"/>
      <c r="E871" s="14"/>
    </row>
    <row r="872" spans="3:5" ht="15" customHeight="1" x14ac:dyDescent="0.25">
      <c r="C872" s="73"/>
      <c r="D872" s="14"/>
      <c r="E872" s="14"/>
    </row>
    <row r="873" spans="3:5" ht="15" customHeight="1" x14ac:dyDescent="0.25">
      <c r="C873" s="73"/>
      <c r="D873" s="14"/>
      <c r="E873" s="14"/>
    </row>
    <row r="874" spans="3:5" ht="15" customHeight="1" x14ac:dyDescent="0.25">
      <c r="C874" s="73"/>
      <c r="D874" s="14"/>
      <c r="E874" s="14"/>
    </row>
    <row r="875" spans="3:5" ht="15" customHeight="1" x14ac:dyDescent="0.25">
      <c r="C875" s="73"/>
      <c r="D875" s="14"/>
      <c r="E875" s="14"/>
    </row>
    <row r="876" spans="3:5" ht="15" customHeight="1" x14ac:dyDescent="0.25">
      <c r="C876" s="73"/>
      <c r="D876" s="14"/>
      <c r="E876" s="14"/>
    </row>
    <row r="877" spans="3:5" ht="15" customHeight="1" x14ac:dyDescent="0.25">
      <c r="C877" s="73"/>
      <c r="D877" s="14"/>
      <c r="E877" s="14"/>
    </row>
    <row r="878" spans="3:5" ht="15" customHeight="1" x14ac:dyDescent="0.25">
      <c r="C878" s="73"/>
      <c r="D878" s="14"/>
      <c r="E878" s="14"/>
    </row>
    <row r="879" spans="3:5" ht="15" customHeight="1" x14ac:dyDescent="0.25">
      <c r="C879" s="73"/>
      <c r="D879" s="14"/>
      <c r="E879" s="14"/>
    </row>
    <row r="880" spans="3:5" ht="15" customHeight="1" x14ac:dyDescent="0.25">
      <c r="C880" s="73"/>
      <c r="D880" s="14"/>
      <c r="E880" s="14"/>
    </row>
    <row r="881" spans="3:5" ht="15" customHeight="1" x14ac:dyDescent="0.25">
      <c r="C881" s="73"/>
      <c r="D881" s="14"/>
      <c r="E881" s="14"/>
    </row>
    <row r="882" spans="3:5" ht="15" customHeight="1" x14ac:dyDescent="0.25">
      <c r="C882" s="73"/>
      <c r="D882" s="14"/>
      <c r="E882" s="14"/>
    </row>
    <row r="883" spans="3:5" ht="15" customHeight="1" x14ac:dyDescent="0.25">
      <c r="C883" s="73"/>
      <c r="D883" s="14"/>
      <c r="E883" s="14"/>
    </row>
    <row r="884" spans="3:5" ht="15" customHeight="1" x14ac:dyDescent="0.25">
      <c r="C884" s="73"/>
      <c r="D884" s="14"/>
      <c r="E884" s="14"/>
    </row>
    <row r="885" spans="3:5" ht="15" customHeight="1" x14ac:dyDescent="0.25">
      <c r="C885" s="73"/>
      <c r="D885" s="14"/>
      <c r="E885" s="14"/>
    </row>
    <row r="886" spans="3:5" ht="15" customHeight="1" x14ac:dyDescent="0.25">
      <c r="C886" s="73"/>
      <c r="D886" s="14"/>
      <c r="E886" s="14"/>
    </row>
    <row r="887" spans="3:5" ht="15" customHeight="1" x14ac:dyDescent="0.25">
      <c r="C887" s="73"/>
      <c r="D887" s="14"/>
      <c r="E887" s="14"/>
    </row>
    <row r="888" spans="3:5" ht="15" customHeight="1" x14ac:dyDescent="0.25">
      <c r="C888" s="73"/>
      <c r="D888" s="14"/>
      <c r="E888" s="14"/>
    </row>
    <row r="889" spans="3:5" ht="15" customHeight="1" x14ac:dyDescent="0.25">
      <c r="C889" s="73"/>
      <c r="D889" s="14"/>
      <c r="E889" s="14"/>
    </row>
    <row r="890" spans="3:5" ht="15" customHeight="1" x14ac:dyDescent="0.25">
      <c r="C890" s="73"/>
      <c r="D890" s="14"/>
      <c r="E890" s="14"/>
    </row>
    <row r="891" spans="3:5" ht="15" customHeight="1" x14ac:dyDescent="0.25">
      <c r="C891" s="73"/>
      <c r="D891" s="14"/>
      <c r="E891" s="14"/>
    </row>
    <row r="892" spans="3:5" ht="15" customHeight="1" x14ac:dyDescent="0.25">
      <c r="C892" s="73"/>
      <c r="D892" s="14"/>
      <c r="E892" s="14"/>
    </row>
    <row r="893" spans="3:5" ht="15" customHeight="1" x14ac:dyDescent="0.25">
      <c r="C893" s="73"/>
      <c r="D893" s="14"/>
      <c r="E893" s="14"/>
    </row>
    <row r="894" spans="3:5" ht="15" customHeight="1" x14ac:dyDescent="0.25">
      <c r="C894" s="73"/>
      <c r="D894" s="14"/>
      <c r="E894" s="14"/>
    </row>
    <row r="895" spans="3:5" ht="15" customHeight="1" x14ac:dyDescent="0.25">
      <c r="C895" s="73"/>
      <c r="D895" s="14"/>
      <c r="E895" s="14"/>
    </row>
    <row r="896" spans="3:5" ht="15" customHeight="1" x14ac:dyDescent="0.25">
      <c r="C896" s="73"/>
      <c r="D896" s="14"/>
      <c r="E896" s="14"/>
    </row>
    <row r="897" spans="3:5" ht="15" customHeight="1" x14ac:dyDescent="0.25">
      <c r="C897" s="73"/>
      <c r="D897" s="14"/>
      <c r="E897" s="14"/>
    </row>
    <row r="898" spans="3:5" ht="15" customHeight="1" x14ac:dyDescent="0.25">
      <c r="C898" s="73"/>
      <c r="D898" s="14"/>
      <c r="E898" s="14"/>
    </row>
    <row r="899" spans="3:5" ht="15" customHeight="1" x14ac:dyDescent="0.25">
      <c r="C899" s="73"/>
      <c r="D899" s="14"/>
      <c r="E899" s="14"/>
    </row>
    <row r="900" spans="3:5" ht="15" customHeight="1" x14ac:dyDescent="0.25">
      <c r="C900" s="73"/>
      <c r="D900" s="14"/>
      <c r="E900" s="14"/>
    </row>
    <row r="901" spans="3:5" ht="15" customHeight="1" x14ac:dyDescent="0.25">
      <c r="C901" s="73"/>
      <c r="D901" s="14"/>
      <c r="E901" s="14"/>
    </row>
    <row r="902" spans="3:5" ht="15" customHeight="1" x14ac:dyDescent="0.25">
      <c r="C902" s="73"/>
      <c r="D902" s="14"/>
      <c r="E902" s="14"/>
    </row>
    <row r="903" spans="3:5" ht="15" customHeight="1" x14ac:dyDescent="0.25">
      <c r="C903" s="73"/>
      <c r="D903" s="14"/>
      <c r="E903" s="14"/>
    </row>
    <row r="904" spans="3:5" ht="15" customHeight="1" x14ac:dyDescent="0.25">
      <c r="C904" s="73"/>
      <c r="D904" s="14"/>
      <c r="E904" s="14"/>
    </row>
    <row r="905" spans="3:5" ht="15" customHeight="1" x14ac:dyDescent="0.25">
      <c r="C905" s="73"/>
      <c r="D905" s="14"/>
      <c r="E905" s="14"/>
    </row>
    <row r="906" spans="3:5" ht="15" customHeight="1" x14ac:dyDescent="0.25">
      <c r="C906" s="73"/>
      <c r="D906" s="14"/>
      <c r="E906" s="14"/>
    </row>
    <row r="907" spans="3:5" ht="15" customHeight="1" x14ac:dyDescent="0.25">
      <c r="C907" s="73"/>
      <c r="D907" s="14"/>
      <c r="E907" s="14"/>
    </row>
    <row r="908" spans="3:5" ht="15" customHeight="1" x14ac:dyDescent="0.25">
      <c r="C908" s="73"/>
      <c r="D908" s="14"/>
      <c r="E908" s="14"/>
    </row>
    <row r="909" spans="3:5" ht="15" customHeight="1" x14ac:dyDescent="0.25">
      <c r="C909" s="73"/>
      <c r="D909" s="14"/>
      <c r="E909" s="14"/>
    </row>
    <row r="910" spans="3:5" ht="15" customHeight="1" x14ac:dyDescent="0.25">
      <c r="C910" s="73"/>
      <c r="D910" s="14"/>
      <c r="E910" s="14"/>
    </row>
    <row r="911" spans="3:5" ht="15" customHeight="1" x14ac:dyDescent="0.25">
      <c r="C911" s="73"/>
      <c r="D911" s="14"/>
      <c r="E911" s="14"/>
    </row>
    <row r="912" spans="3:5" ht="15" customHeight="1" x14ac:dyDescent="0.25">
      <c r="C912" s="73"/>
      <c r="D912" s="14"/>
      <c r="E912" s="14"/>
    </row>
    <row r="913" spans="3:5" ht="15" customHeight="1" x14ac:dyDescent="0.25">
      <c r="C913" s="73"/>
      <c r="D913" s="14"/>
      <c r="E913" s="14"/>
    </row>
    <row r="914" spans="3:5" ht="15" customHeight="1" x14ac:dyDescent="0.25">
      <c r="C914" s="73"/>
      <c r="D914" s="14"/>
      <c r="E914" s="14"/>
    </row>
    <row r="915" spans="3:5" ht="15" customHeight="1" x14ac:dyDescent="0.25">
      <c r="C915" s="73"/>
      <c r="D915" s="14"/>
      <c r="E915" s="14"/>
    </row>
    <row r="916" spans="3:5" ht="15" customHeight="1" x14ac:dyDescent="0.25">
      <c r="C916" s="73"/>
      <c r="D916" s="14"/>
      <c r="E916" s="14"/>
    </row>
    <row r="917" spans="3:5" ht="15" customHeight="1" x14ac:dyDescent="0.25">
      <c r="C917" s="73"/>
      <c r="D917" s="14"/>
      <c r="E917" s="14"/>
    </row>
    <row r="918" spans="3:5" ht="15" customHeight="1" x14ac:dyDescent="0.25">
      <c r="C918" s="73"/>
      <c r="D918" s="14"/>
      <c r="E918" s="14"/>
    </row>
    <row r="919" spans="3:5" ht="15" customHeight="1" x14ac:dyDescent="0.25">
      <c r="C919" s="73"/>
      <c r="D919" s="14"/>
      <c r="E919" s="14"/>
    </row>
    <row r="920" spans="3:5" ht="15" customHeight="1" x14ac:dyDescent="0.25">
      <c r="C920" s="73"/>
      <c r="D920" s="14"/>
      <c r="E920" s="14"/>
    </row>
    <row r="921" spans="3:5" ht="15" customHeight="1" x14ac:dyDescent="0.25">
      <c r="C921" s="73"/>
      <c r="D921" s="14"/>
      <c r="E921" s="14"/>
    </row>
    <row r="922" spans="3:5" ht="15" customHeight="1" x14ac:dyDescent="0.25">
      <c r="C922" s="73"/>
      <c r="D922" s="14"/>
      <c r="E922" s="14"/>
    </row>
    <row r="923" spans="3:5" ht="15" customHeight="1" x14ac:dyDescent="0.25">
      <c r="C923" s="73"/>
      <c r="D923" s="14"/>
      <c r="E923" s="14"/>
    </row>
    <row r="924" spans="3:5" ht="15" customHeight="1" x14ac:dyDescent="0.25">
      <c r="C924" s="73"/>
      <c r="D924" s="14"/>
      <c r="E924" s="14"/>
    </row>
    <row r="925" spans="3:5" ht="15" customHeight="1" x14ac:dyDescent="0.25">
      <c r="C925" s="73"/>
      <c r="D925" s="14"/>
      <c r="E925" s="14"/>
    </row>
    <row r="926" spans="3:5" ht="15" customHeight="1" x14ac:dyDescent="0.25">
      <c r="C926" s="73"/>
      <c r="D926" s="14"/>
      <c r="E926" s="14"/>
    </row>
    <row r="927" spans="3:5" ht="15" customHeight="1" x14ac:dyDescent="0.25">
      <c r="C927" s="73"/>
      <c r="D927" s="14"/>
      <c r="E927" s="14"/>
    </row>
    <row r="928" spans="3:5" ht="15" customHeight="1" x14ac:dyDescent="0.25">
      <c r="C928" s="73"/>
      <c r="D928" s="14"/>
      <c r="E928" s="14"/>
    </row>
    <row r="929" spans="3:5" ht="15" customHeight="1" x14ac:dyDescent="0.25">
      <c r="C929" s="73"/>
      <c r="D929" s="14"/>
      <c r="E929" s="14"/>
    </row>
    <row r="930" spans="3:5" ht="15" customHeight="1" x14ac:dyDescent="0.25">
      <c r="C930" s="73"/>
      <c r="D930" s="14"/>
      <c r="E930" s="14"/>
    </row>
    <row r="931" spans="3:5" ht="15" customHeight="1" x14ac:dyDescent="0.25">
      <c r="C931" s="73"/>
    </row>
    <row r="932" spans="3:5" ht="15" customHeight="1" x14ac:dyDescent="0.25">
      <c r="C932" s="73"/>
    </row>
    <row r="933" spans="3:5" ht="15" customHeight="1" x14ac:dyDescent="0.25">
      <c r="C933" s="73"/>
    </row>
    <row r="934" spans="3:5" ht="15" customHeight="1" x14ac:dyDescent="0.25">
      <c r="C934" s="73"/>
    </row>
    <row r="935" spans="3:5" ht="15" customHeight="1" x14ac:dyDescent="0.25">
      <c r="C935" s="73"/>
    </row>
    <row r="936" spans="3:5" ht="15" customHeight="1" x14ac:dyDescent="0.25">
      <c r="C936" s="73"/>
    </row>
    <row r="937" spans="3:5" ht="15" customHeight="1" x14ac:dyDescent="0.25">
      <c r="C937" s="73"/>
    </row>
    <row r="938" spans="3:5" ht="15" customHeight="1" x14ac:dyDescent="0.25">
      <c r="C938" s="73"/>
    </row>
    <row r="939" spans="3:5" ht="15" customHeight="1" x14ac:dyDescent="0.25">
      <c r="C939" s="73"/>
    </row>
    <row r="940" spans="3:5" ht="15" customHeight="1" x14ac:dyDescent="0.25">
      <c r="C940" s="73"/>
    </row>
    <row r="941" spans="3:5" ht="15" customHeight="1" x14ac:dyDescent="0.25">
      <c r="C941" s="73"/>
    </row>
    <row r="942" spans="3:5" ht="15" customHeight="1" x14ac:dyDescent="0.25">
      <c r="C942" s="73"/>
    </row>
    <row r="943" spans="3:5" ht="15" customHeight="1" x14ac:dyDescent="0.25">
      <c r="C943" s="73"/>
    </row>
    <row r="944" spans="3:5" ht="15" customHeight="1" x14ac:dyDescent="0.25">
      <c r="C944" s="73"/>
    </row>
    <row r="945" spans="3:3" ht="15" customHeight="1" x14ac:dyDescent="0.25">
      <c r="C945" s="73"/>
    </row>
    <row r="946" spans="3:3" ht="15" customHeight="1" x14ac:dyDescent="0.25">
      <c r="C946" s="73"/>
    </row>
    <row r="947" spans="3:3" ht="15" customHeight="1" x14ac:dyDescent="0.25">
      <c r="C947" s="73"/>
    </row>
    <row r="948" spans="3:3" ht="15" customHeight="1" x14ac:dyDescent="0.25">
      <c r="C948" s="73"/>
    </row>
    <row r="949" spans="3:3" ht="15" customHeight="1" x14ac:dyDescent="0.25">
      <c r="C949" s="73"/>
    </row>
    <row r="950" spans="3:3" ht="15" customHeight="1" x14ac:dyDescent="0.25">
      <c r="C950" s="73"/>
    </row>
    <row r="951" spans="3:3" ht="15" customHeight="1" x14ac:dyDescent="0.25">
      <c r="C951" s="73"/>
    </row>
    <row r="952" spans="3:3" ht="15" customHeight="1" x14ac:dyDescent="0.25">
      <c r="C952" s="73"/>
    </row>
    <row r="953" spans="3:3" ht="15" customHeight="1" x14ac:dyDescent="0.25">
      <c r="C953" s="73"/>
    </row>
    <row r="954" spans="3:3" ht="15" customHeight="1" x14ac:dyDescent="0.25">
      <c r="C954" s="73"/>
    </row>
    <row r="955" spans="3:3" ht="15" customHeight="1" x14ac:dyDescent="0.25">
      <c r="C955" s="73"/>
    </row>
    <row r="956" spans="3:3" ht="15" customHeight="1" x14ac:dyDescent="0.25">
      <c r="C956" s="73"/>
    </row>
    <row r="957" spans="3:3" ht="15" customHeight="1" x14ac:dyDescent="0.25">
      <c r="C957" s="73"/>
    </row>
    <row r="958" spans="3:3" ht="15" customHeight="1" x14ac:dyDescent="0.25">
      <c r="C958" s="73"/>
    </row>
    <row r="959" spans="3:3" ht="15" customHeight="1" x14ac:dyDescent="0.25">
      <c r="C959" s="73"/>
    </row>
    <row r="960" spans="3:3" ht="15" customHeight="1" x14ac:dyDescent="0.25">
      <c r="C960" s="73"/>
    </row>
    <row r="961" spans="3:3" ht="15" customHeight="1" x14ac:dyDescent="0.25">
      <c r="C961" s="73"/>
    </row>
    <row r="962" spans="3:3" ht="15" customHeight="1" x14ac:dyDescent="0.25">
      <c r="C962" s="73"/>
    </row>
    <row r="963" spans="3:3" ht="15" customHeight="1" x14ac:dyDescent="0.25">
      <c r="C963" s="73"/>
    </row>
    <row r="964" spans="3:3" ht="15" customHeight="1" x14ac:dyDescent="0.25">
      <c r="C964" s="73"/>
    </row>
    <row r="965" spans="3:3" ht="15" customHeight="1" x14ac:dyDescent="0.25">
      <c r="C965" s="73"/>
    </row>
    <row r="966" spans="3:3" ht="15" customHeight="1" x14ac:dyDescent="0.25">
      <c r="C966" s="73"/>
    </row>
    <row r="967" spans="3:3" ht="15" customHeight="1" x14ac:dyDescent="0.25">
      <c r="C967" s="73"/>
    </row>
    <row r="968" spans="3:3" ht="15" customHeight="1" x14ac:dyDescent="0.25">
      <c r="C968" s="73"/>
    </row>
    <row r="969" spans="3:3" ht="15" customHeight="1" x14ac:dyDescent="0.25">
      <c r="C969" s="73"/>
    </row>
    <row r="970" spans="3:3" ht="15" customHeight="1" x14ac:dyDescent="0.25">
      <c r="C970" s="73"/>
    </row>
    <row r="971" spans="3:3" ht="15" customHeight="1" x14ac:dyDescent="0.25">
      <c r="C971" s="73"/>
    </row>
    <row r="972" spans="3:3" ht="15" customHeight="1" x14ac:dyDescent="0.25">
      <c r="C972" s="73"/>
    </row>
    <row r="973" spans="3:3" ht="15" customHeight="1" x14ac:dyDescent="0.25">
      <c r="C973" s="73"/>
    </row>
    <row r="974" spans="3:3" ht="15" customHeight="1" x14ac:dyDescent="0.25">
      <c r="C974" s="73"/>
    </row>
    <row r="975" spans="3:3" ht="15" customHeight="1" x14ac:dyDescent="0.25">
      <c r="C975" s="73"/>
    </row>
    <row r="976" spans="3:3" ht="15" customHeight="1" x14ac:dyDescent="0.25">
      <c r="C976" s="73"/>
    </row>
    <row r="977" spans="3:3" ht="15" customHeight="1" x14ac:dyDescent="0.25">
      <c r="C977" s="73"/>
    </row>
    <row r="978" spans="3:3" ht="15" customHeight="1" x14ac:dyDescent="0.25">
      <c r="C978" s="73"/>
    </row>
    <row r="979" spans="3:3" ht="15" customHeight="1" x14ac:dyDescent="0.25">
      <c r="C979" s="73"/>
    </row>
    <row r="980" spans="3:3" ht="15" customHeight="1" x14ac:dyDescent="0.25">
      <c r="C980" s="73"/>
    </row>
    <row r="981" spans="3:3" ht="15" customHeight="1" x14ac:dyDescent="0.25">
      <c r="C981" s="73"/>
    </row>
    <row r="982" spans="3:3" ht="15" customHeight="1" x14ac:dyDescent="0.25">
      <c r="C982" s="73"/>
    </row>
    <row r="983" spans="3:3" ht="15" customHeight="1" x14ac:dyDescent="0.25">
      <c r="C983" s="73"/>
    </row>
    <row r="984" spans="3:3" ht="15" customHeight="1" x14ac:dyDescent="0.25">
      <c r="C984" s="73"/>
    </row>
    <row r="985" spans="3:3" ht="15" customHeight="1" x14ac:dyDescent="0.25">
      <c r="C985" s="73"/>
    </row>
    <row r="986" spans="3:3" ht="15" customHeight="1" x14ac:dyDescent="0.25">
      <c r="C986" s="73"/>
    </row>
    <row r="987" spans="3:3" ht="15" customHeight="1" x14ac:dyDescent="0.25">
      <c r="C987" s="73"/>
    </row>
    <row r="988" spans="3:3" ht="15" customHeight="1" x14ac:dyDescent="0.25">
      <c r="C988" s="73"/>
    </row>
    <row r="989" spans="3:3" ht="15" customHeight="1" x14ac:dyDescent="0.25">
      <c r="C989" s="73"/>
    </row>
    <row r="990" spans="3:3" ht="15" customHeight="1" x14ac:dyDescent="0.25">
      <c r="C990" s="73"/>
    </row>
    <row r="991" spans="3:3" ht="15" customHeight="1" x14ac:dyDescent="0.25">
      <c r="C991" s="73"/>
    </row>
    <row r="992" spans="3:3" ht="15" customHeight="1" x14ac:dyDescent="0.25">
      <c r="C992" s="73"/>
    </row>
    <row r="993" spans="3:3" ht="15" customHeight="1" x14ac:dyDescent="0.25">
      <c r="C993" s="73"/>
    </row>
    <row r="994" spans="3:3" ht="15" customHeight="1" x14ac:dyDescent="0.25">
      <c r="C994" s="73"/>
    </row>
    <row r="995" spans="3:3" ht="15" customHeight="1" x14ac:dyDescent="0.25">
      <c r="C995" s="73"/>
    </row>
    <row r="996" spans="3:3" ht="15" customHeight="1" x14ac:dyDescent="0.25">
      <c r="C996" s="73"/>
    </row>
    <row r="997" spans="3:3" ht="15" customHeight="1" x14ac:dyDescent="0.25">
      <c r="C997" s="73"/>
    </row>
    <row r="998" spans="3:3" ht="15" customHeight="1" x14ac:dyDescent="0.25">
      <c r="C998" s="73"/>
    </row>
    <row r="999" spans="3:3" ht="15" customHeight="1" x14ac:dyDescent="0.25">
      <c r="C999" s="73"/>
    </row>
    <row r="1000" spans="3:3" ht="15" customHeight="1" x14ac:dyDescent="0.25">
      <c r="C1000" s="73"/>
    </row>
  </sheetData>
  <sheetProtection algorithmName="SHA-512" hashValue="bOnZ89Jnbt2VZVXrUavzApC6OAh2fwSt6saJUQKp5kYV/p4bRuPtL/QjRWAMcdCQg+3BUcxoEdUK6uhmddVQOg==" saltValue="wRXfEfThG34uiHOzhFS+9A==" spinCount="100000" sheet="1" scenarios="1" formatCells="0" formatColumns="0" insertRows="0" deleteRows="0" autoFilter="0"/>
  <autoFilter ref="A5:A55" xr:uid="{00000000-0009-0000-0000-000001000000}"/>
  <mergeCells count="1">
    <mergeCell ref="B2:I3"/>
  </mergeCells>
  <phoneticPr fontId="3" type="noConversion"/>
  <pageMargins left="0.71" right="0.71" top="0.75000000000000011" bottom="0.75000000000000011" header="0.31" footer="0.31"/>
  <pageSetup paperSize="9" scale="59" orientation="landscape" r:id="rId1"/>
  <headerFooter>
    <oddHeader xml:space="preserve">&amp;C&amp;"Calibri,Normal"&amp;K000000De tilrettede Driftsudgifter 2011, Somatik
Skema 2
</oddHeader>
    <oddFooter>Side &amp;P</oddFooter>
  </headerFooter>
  <rowBreaks count="1" manualBreakCount="1">
    <brk id="55" max="8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6.42578125" customWidth="1"/>
    <col min="2" max="2" width="50.85546875" bestFit="1" customWidth="1"/>
    <col min="3" max="3" width="14.85546875" customWidth="1"/>
    <col min="4" max="4" width="13.7109375" customWidth="1"/>
    <col min="5" max="5" width="9.28515625" bestFit="1" customWidth="1"/>
    <col min="6" max="6" width="9.85546875" customWidth="1"/>
    <col min="7" max="7" width="13.85546875" customWidth="1"/>
    <col min="8" max="8" width="14.7109375" customWidth="1"/>
    <col min="9" max="9" width="65.42578125" customWidth="1"/>
  </cols>
  <sheetData>
    <row r="1" spans="1:15" ht="15" customHeight="1" x14ac:dyDescent="0.25">
      <c r="A1" s="4" t="s">
        <v>102</v>
      </c>
      <c r="B1" s="2"/>
      <c r="C1" s="2"/>
      <c r="D1" s="2"/>
    </row>
    <row r="2" spans="1:15" ht="15" customHeight="1" x14ac:dyDescent="0.25">
      <c r="B2" s="181" t="s">
        <v>17</v>
      </c>
      <c r="C2" s="181"/>
      <c r="D2" s="181"/>
      <c r="E2" s="181"/>
      <c r="F2" s="181"/>
      <c r="G2" s="181"/>
      <c r="H2" s="181"/>
      <c r="I2" s="181"/>
    </row>
    <row r="3" spans="1:15" ht="15" customHeight="1" x14ac:dyDescent="0.25">
      <c r="B3" s="181"/>
      <c r="C3" s="181"/>
      <c r="D3" s="181"/>
      <c r="E3" s="181"/>
      <c r="F3" s="181"/>
      <c r="G3" s="181"/>
      <c r="H3" s="181"/>
      <c r="I3" s="181"/>
    </row>
    <row r="4" spans="1:15" ht="15" customHeight="1" x14ac:dyDescent="0.25">
      <c r="C4" s="73"/>
      <c r="D4" s="14"/>
      <c r="E4" s="14"/>
    </row>
    <row r="5" spans="1:15" ht="15" customHeight="1" x14ac:dyDescent="0.25">
      <c r="A5" t="s">
        <v>10</v>
      </c>
      <c r="C5" s="66">
        <v>2015</v>
      </c>
      <c r="D5" s="66">
        <v>2014</v>
      </c>
      <c r="E5" s="67">
        <v>2013</v>
      </c>
      <c r="F5" s="62">
        <v>2012</v>
      </c>
      <c r="G5" s="38" t="s">
        <v>117</v>
      </c>
      <c r="H5" s="3" t="s">
        <v>11</v>
      </c>
      <c r="I5" s="5" t="s">
        <v>13</v>
      </c>
    </row>
    <row r="6" spans="1:15" ht="15" customHeight="1" x14ac:dyDescent="0.25">
      <c r="A6" s="49" t="s">
        <v>98</v>
      </c>
      <c r="B6" s="109"/>
      <c r="C6" s="110"/>
      <c r="D6" s="110"/>
      <c r="E6" s="111"/>
      <c r="F6" s="112"/>
      <c r="G6" s="112"/>
      <c r="H6" s="112"/>
      <c r="I6" s="112"/>
    </row>
    <row r="7" spans="1:15" ht="15" customHeight="1" x14ac:dyDescent="0.25">
      <c r="A7" s="16" t="s">
        <v>98</v>
      </c>
      <c r="B7" s="103" t="s">
        <v>20</v>
      </c>
      <c r="C7" s="120">
        <v>4817.4977491559539</v>
      </c>
      <c r="D7" s="121">
        <v>6043</v>
      </c>
      <c r="E7" s="87">
        <v>6736</v>
      </c>
      <c r="F7" s="104">
        <v>9104.2659659944675</v>
      </c>
      <c r="G7" s="104">
        <f>IF(ISERROR((C7-D7))=TRUE,"",C7-D7)</f>
        <v>-1225.5022508440461</v>
      </c>
      <c r="H7" s="104" t="str">
        <f>IF(ISERROR((C7-D7)/D7*100)=TRUE,"",IF(((C7-D7)/D7*100)&lt;-7,FIXED((C7-D7)/D7*100,1,TRUE)&amp;"%  ▼",IF(((C7-D7)/D7*100)&gt;7,FIXED((C7-D7)/D7*100,1,TRUE)&amp;"%  ▲",FIXED((C7-D7)/D7*100,1,TRUE)&amp;"%")))</f>
        <v>-20,3%  ▼</v>
      </c>
      <c r="I7" s="105"/>
      <c r="J7" s="73"/>
      <c r="K7" s="73"/>
      <c r="L7" s="73"/>
      <c r="M7" s="73"/>
      <c r="N7" s="73"/>
      <c r="O7" s="73"/>
    </row>
    <row r="8" spans="1:15" ht="15" customHeight="1" x14ac:dyDescent="0.25">
      <c r="A8" s="16" t="s">
        <v>98</v>
      </c>
      <c r="B8" s="111" t="s">
        <v>21</v>
      </c>
      <c r="C8" s="118">
        <v>8238.5879190963806</v>
      </c>
      <c r="D8" s="116">
        <v>5505</v>
      </c>
      <c r="E8" s="131">
        <v>4884</v>
      </c>
      <c r="F8" s="106">
        <v>7464.0471541534298</v>
      </c>
      <c r="G8" s="106">
        <f t="shared" ref="G8:G35" si="0">IF(ISERROR((C8-D8))=TRUE,"",C8-D8)</f>
        <v>2733.5879190963806</v>
      </c>
      <c r="H8" s="106" t="str">
        <f t="shared" ref="H8:H29" si="1">IF(ISERROR((C8-D8)/D8*100)=TRUE,"",IF(((C8-D8)/D8*100)&lt;-7,FIXED((C8-D8)/D8*100,1,TRUE)&amp;"%  ▼",IF(((C8-D8)/D8*100)&gt;7,FIXED((C8-D8)/D8*100,1,TRUE)&amp;"%  ▲",FIXED((C8-D8)/D8*100,1,TRUE)&amp;"%")))</f>
        <v>49,7%  ▲</v>
      </c>
      <c r="I8" s="117"/>
      <c r="J8" s="73"/>
      <c r="K8" s="73"/>
      <c r="L8" s="73"/>
      <c r="M8" s="73"/>
      <c r="N8" s="73"/>
      <c r="O8" s="73"/>
    </row>
    <row r="9" spans="1:15" ht="15" customHeight="1" x14ac:dyDescent="0.25">
      <c r="A9" s="16" t="s">
        <v>98</v>
      </c>
      <c r="B9" s="103" t="s">
        <v>22</v>
      </c>
      <c r="C9" s="120">
        <v>221.62741561481403</v>
      </c>
      <c r="D9" s="121">
        <v>332</v>
      </c>
      <c r="E9" s="121">
        <v>176</v>
      </c>
      <c r="F9" s="104">
        <v>522.34792593534644</v>
      </c>
      <c r="G9" s="104">
        <f t="shared" si="0"/>
        <v>-110.37258438518597</v>
      </c>
      <c r="H9" s="104" t="str">
        <f t="shared" si="1"/>
        <v>-33,2%  ▼</v>
      </c>
      <c r="I9" s="105"/>
      <c r="J9" s="73"/>
      <c r="K9" s="73"/>
      <c r="L9" s="73"/>
      <c r="M9" s="73"/>
      <c r="N9" s="73"/>
      <c r="O9" s="73"/>
    </row>
    <row r="10" spans="1:15" ht="15" customHeight="1" x14ac:dyDescent="0.25">
      <c r="A10" s="16" t="s">
        <v>98</v>
      </c>
      <c r="B10" s="111" t="s">
        <v>78</v>
      </c>
      <c r="C10" s="118"/>
      <c r="D10" s="116"/>
      <c r="E10" s="116"/>
      <c r="F10" s="106"/>
      <c r="G10" s="106">
        <f t="shared" si="0"/>
        <v>0</v>
      </c>
      <c r="H10" s="106" t="str">
        <f t="shared" si="1"/>
        <v/>
      </c>
      <c r="I10" s="117"/>
      <c r="J10" s="73"/>
      <c r="K10" s="73"/>
      <c r="L10" s="73"/>
      <c r="M10" s="73"/>
      <c r="N10" s="73"/>
      <c r="O10" s="73"/>
    </row>
    <row r="11" spans="1:15" s="2" customFormat="1" ht="15" customHeight="1" x14ac:dyDescent="0.25">
      <c r="A11" s="17" t="s">
        <v>98</v>
      </c>
      <c r="B11" s="107" t="s">
        <v>8</v>
      </c>
      <c r="C11" s="108">
        <f>SUM(C7:C10)</f>
        <v>13277.713083867147</v>
      </c>
      <c r="D11" s="108">
        <f>SUM(D7:D10)</f>
        <v>11880</v>
      </c>
      <c r="E11" s="108">
        <f>SUM(E7:E10)</f>
        <v>11796</v>
      </c>
      <c r="F11" s="108">
        <f>SUM(F7:F10)</f>
        <v>17090.661046083245</v>
      </c>
      <c r="G11" s="70">
        <f t="shared" si="0"/>
        <v>1397.7130838671474</v>
      </c>
      <c r="H11" s="70" t="str">
        <f t="shared" si="1"/>
        <v>11,8%  ▲</v>
      </c>
      <c r="I11" s="122"/>
      <c r="J11" s="15"/>
      <c r="K11" s="15"/>
      <c r="L11" s="15"/>
      <c r="M11" s="15"/>
      <c r="N11" s="15"/>
      <c r="O11" s="15"/>
    </row>
    <row r="12" spans="1:15" ht="15" customHeight="1" x14ac:dyDescent="0.25">
      <c r="A12" s="49" t="s">
        <v>99</v>
      </c>
      <c r="B12" s="109"/>
      <c r="C12" s="124"/>
      <c r="D12" s="124"/>
      <c r="E12" s="116"/>
      <c r="F12" s="119"/>
      <c r="G12" s="106">
        <f t="shared" si="0"/>
        <v>0</v>
      </c>
      <c r="H12" s="106" t="str">
        <f t="shared" si="1"/>
        <v/>
      </c>
      <c r="I12" s="112"/>
    </row>
    <row r="13" spans="1:15" ht="15" customHeight="1" x14ac:dyDescent="0.25">
      <c r="A13" s="16" t="s">
        <v>99</v>
      </c>
      <c r="B13" s="103" t="s">
        <v>20</v>
      </c>
      <c r="C13" s="120">
        <v>35761.425971796249</v>
      </c>
      <c r="D13" s="121">
        <v>34355</v>
      </c>
      <c r="E13" s="104">
        <f>35125+5230</f>
        <v>40355</v>
      </c>
      <c r="F13" s="104">
        <v>48029.442612853236</v>
      </c>
      <c r="G13" s="104">
        <f t="shared" si="0"/>
        <v>1406.4259717962486</v>
      </c>
      <c r="H13" s="104" t="str">
        <f t="shared" si="1"/>
        <v>4,1%</v>
      </c>
      <c r="I13" s="105"/>
      <c r="J13" s="73"/>
      <c r="K13" s="73"/>
      <c r="L13" s="73"/>
      <c r="M13" s="73"/>
      <c r="N13" s="73"/>
      <c r="O13" s="73"/>
    </row>
    <row r="14" spans="1:15" ht="15" customHeight="1" x14ac:dyDescent="0.25">
      <c r="A14" s="16" t="s">
        <v>99</v>
      </c>
      <c r="B14" s="111" t="s">
        <v>21</v>
      </c>
      <c r="C14" s="118">
        <v>61156.987988737383</v>
      </c>
      <c r="D14" s="116">
        <v>62784</v>
      </c>
      <c r="E14" s="106">
        <f>54465+6284</f>
        <v>60749</v>
      </c>
      <c r="F14" s="106">
        <v>68374.577427660581</v>
      </c>
      <c r="G14" s="106">
        <f t="shared" si="0"/>
        <v>-1627.0120112626173</v>
      </c>
      <c r="H14" s="106" t="str">
        <f t="shared" si="1"/>
        <v>-2,6%</v>
      </c>
      <c r="I14" s="117"/>
      <c r="J14" s="73"/>
      <c r="K14" s="73"/>
      <c r="L14" s="73"/>
      <c r="M14" s="73"/>
      <c r="N14" s="73"/>
      <c r="O14" s="73"/>
    </row>
    <row r="15" spans="1:15" ht="15" customHeight="1" x14ac:dyDescent="0.25">
      <c r="A15" s="16" t="s">
        <v>99</v>
      </c>
      <c r="B15" s="103" t="s">
        <v>22</v>
      </c>
      <c r="C15" s="120">
        <v>1645.1927597098124</v>
      </c>
      <c r="D15" s="121">
        <v>1887</v>
      </c>
      <c r="E15" s="121">
        <f>920+137</f>
        <v>1057</v>
      </c>
      <c r="F15" s="104">
        <v>2755.6400292304334</v>
      </c>
      <c r="G15" s="104">
        <f t="shared" si="0"/>
        <v>-241.80724029018756</v>
      </c>
      <c r="H15" s="104" t="str">
        <f t="shared" si="1"/>
        <v>-12,8%  ▼</v>
      </c>
      <c r="I15" s="105"/>
      <c r="J15" s="73"/>
      <c r="K15" s="73"/>
      <c r="L15" s="73"/>
      <c r="M15" s="73"/>
      <c r="N15" s="73"/>
      <c r="O15" s="73"/>
    </row>
    <row r="16" spans="1:15" ht="15" customHeight="1" x14ac:dyDescent="0.25">
      <c r="A16" s="16" t="s">
        <v>99</v>
      </c>
      <c r="B16" s="111" t="s">
        <v>78</v>
      </c>
      <c r="C16" s="118"/>
      <c r="D16" s="116"/>
      <c r="E16" s="116"/>
      <c r="F16" s="106"/>
      <c r="G16" s="106">
        <f t="shared" si="0"/>
        <v>0</v>
      </c>
      <c r="H16" s="106" t="str">
        <f t="shared" si="1"/>
        <v/>
      </c>
      <c r="I16" s="117"/>
      <c r="J16" s="73"/>
      <c r="K16" s="73"/>
      <c r="L16" s="73"/>
      <c r="M16" s="73"/>
      <c r="N16" s="73"/>
      <c r="O16" s="73"/>
    </row>
    <row r="17" spans="1:15" s="2" customFormat="1" ht="15" customHeight="1" x14ac:dyDescent="0.25">
      <c r="A17" s="17" t="s">
        <v>99</v>
      </c>
      <c r="B17" s="107" t="s">
        <v>8</v>
      </c>
      <c r="C17" s="108">
        <f>SUM(C13:C16)</f>
        <v>98563.606720243435</v>
      </c>
      <c r="D17" s="108">
        <f>SUM(D13:D16)</f>
        <v>99026</v>
      </c>
      <c r="E17" s="108">
        <f>SUM(E13:E16)</f>
        <v>102161</v>
      </c>
      <c r="F17" s="108">
        <f>SUM(F13:F16)</f>
        <v>119159.66006974425</v>
      </c>
      <c r="G17" s="70">
        <f t="shared" si="0"/>
        <v>-462.39327975656488</v>
      </c>
      <c r="H17" s="70" t="str">
        <f t="shared" si="1"/>
        <v>-0,5%</v>
      </c>
      <c r="I17" s="122"/>
      <c r="J17" s="15"/>
      <c r="K17" s="15"/>
      <c r="L17" s="15"/>
      <c r="M17" s="15"/>
      <c r="N17" s="15"/>
      <c r="O17" s="15"/>
    </row>
    <row r="18" spans="1:15" ht="15" customHeight="1" x14ac:dyDescent="0.25">
      <c r="A18" s="49" t="s">
        <v>100</v>
      </c>
      <c r="B18" s="109"/>
      <c r="C18" s="124"/>
      <c r="D18" s="124"/>
      <c r="E18" s="116"/>
      <c r="F18" s="119"/>
      <c r="G18" s="106">
        <f t="shared" si="0"/>
        <v>0</v>
      </c>
      <c r="H18" s="106" t="str">
        <f t="shared" si="1"/>
        <v/>
      </c>
      <c r="I18" s="112"/>
    </row>
    <row r="19" spans="1:15" ht="15" customHeight="1" x14ac:dyDescent="0.25">
      <c r="A19" s="16" t="s">
        <v>100</v>
      </c>
      <c r="B19" s="103" t="s">
        <v>20</v>
      </c>
      <c r="C19" s="120">
        <v>11324.107111699295</v>
      </c>
      <c r="D19" s="121">
        <v>10163</v>
      </c>
      <c r="E19" s="104">
        <v>11317</v>
      </c>
      <c r="F19" s="104">
        <v>15415.608419841119</v>
      </c>
      <c r="G19" s="104">
        <f t="shared" si="0"/>
        <v>1161.1071116992953</v>
      </c>
      <c r="H19" s="104" t="str">
        <f t="shared" si="1"/>
        <v>11,4%  ▲</v>
      </c>
      <c r="I19" s="105"/>
      <c r="J19" s="73"/>
      <c r="K19" s="73"/>
      <c r="L19" s="73"/>
      <c r="M19" s="73"/>
      <c r="N19" s="73"/>
      <c r="O19" s="73"/>
    </row>
    <row r="20" spans="1:15" ht="15" customHeight="1" x14ac:dyDescent="0.25">
      <c r="A20" s="16" t="s">
        <v>100</v>
      </c>
      <c r="B20" s="111" t="s">
        <v>21</v>
      </c>
      <c r="C20" s="118">
        <v>19365.79047937175</v>
      </c>
      <c r="D20" s="116">
        <v>19201</v>
      </c>
      <c r="E20" s="106">
        <v>18149</v>
      </c>
      <c r="F20" s="106">
        <v>22581.89131214677</v>
      </c>
      <c r="G20" s="106">
        <f t="shared" si="0"/>
        <v>164.79047937174983</v>
      </c>
      <c r="H20" s="106" t="str">
        <f t="shared" si="1"/>
        <v>0,9%</v>
      </c>
      <c r="I20" s="117"/>
      <c r="J20" s="73"/>
      <c r="K20" s="73"/>
      <c r="L20" s="73"/>
      <c r="M20" s="73"/>
      <c r="N20" s="73"/>
      <c r="O20" s="73"/>
    </row>
    <row r="21" spans="1:15" ht="15" customHeight="1" x14ac:dyDescent="0.25">
      <c r="A21" s="16" t="s">
        <v>100</v>
      </c>
      <c r="B21" s="103" t="s">
        <v>22</v>
      </c>
      <c r="C21" s="120">
        <v>520.96186111368013</v>
      </c>
      <c r="D21" s="121">
        <v>558</v>
      </c>
      <c r="E21" s="121">
        <v>297</v>
      </c>
      <c r="F21" s="104">
        <v>884.45472871858374</v>
      </c>
      <c r="G21" s="104">
        <f t="shared" si="0"/>
        <v>-37.038138886319871</v>
      </c>
      <c r="H21" s="104" t="str">
        <f t="shared" si="1"/>
        <v>-6,6%</v>
      </c>
      <c r="I21" s="105"/>
      <c r="J21" s="73"/>
      <c r="K21" s="73"/>
      <c r="L21" s="73"/>
      <c r="M21" s="73"/>
      <c r="N21" s="73"/>
      <c r="O21" s="73"/>
    </row>
    <row r="22" spans="1:15" ht="15" customHeight="1" x14ac:dyDescent="0.25">
      <c r="A22" s="16" t="s">
        <v>100</v>
      </c>
      <c r="B22" s="111" t="s">
        <v>78</v>
      </c>
      <c r="C22" s="118"/>
      <c r="D22" s="116"/>
      <c r="E22" s="116"/>
      <c r="F22" s="106"/>
      <c r="G22" s="106">
        <f t="shared" si="0"/>
        <v>0</v>
      </c>
      <c r="H22" s="106" t="str">
        <f t="shared" si="1"/>
        <v/>
      </c>
      <c r="I22" s="117"/>
      <c r="J22" s="73"/>
      <c r="K22" s="73"/>
      <c r="L22" s="73"/>
      <c r="M22" s="73"/>
      <c r="N22" s="73"/>
      <c r="O22" s="73"/>
    </row>
    <row r="23" spans="1:15" s="2" customFormat="1" ht="15" customHeight="1" x14ac:dyDescent="0.25">
      <c r="A23" s="17" t="s">
        <v>100</v>
      </c>
      <c r="B23" s="107" t="s">
        <v>8</v>
      </c>
      <c r="C23" s="108">
        <f>SUM(C19:C22)</f>
        <v>31210.859452184723</v>
      </c>
      <c r="D23" s="108">
        <f>SUM(D19:D22)</f>
        <v>29922</v>
      </c>
      <c r="E23" s="108">
        <f>SUM(E19:E22)</f>
        <v>29763</v>
      </c>
      <c r="F23" s="108">
        <f>SUM(F19:F22)</f>
        <v>38881.954460706474</v>
      </c>
      <c r="G23" s="70">
        <f t="shared" si="0"/>
        <v>1288.8594521847226</v>
      </c>
      <c r="H23" s="70" t="str">
        <f t="shared" si="1"/>
        <v>4,3%</v>
      </c>
      <c r="I23" s="122"/>
      <c r="J23" s="15"/>
      <c r="K23" s="15"/>
      <c r="L23" s="15"/>
      <c r="M23" s="15"/>
      <c r="N23" s="15"/>
      <c r="O23" s="15"/>
    </row>
    <row r="24" spans="1:15" ht="15" customHeight="1" x14ac:dyDescent="0.25">
      <c r="A24" s="49" t="s">
        <v>101</v>
      </c>
      <c r="B24" s="109"/>
      <c r="C24" s="124"/>
      <c r="D24" s="124"/>
      <c r="E24" s="116"/>
      <c r="F24" s="119"/>
      <c r="G24" s="106">
        <f t="shared" si="0"/>
        <v>0</v>
      </c>
      <c r="H24" s="106" t="str">
        <f t="shared" si="1"/>
        <v/>
      </c>
      <c r="I24" s="112"/>
    </row>
    <row r="25" spans="1:15" ht="15" customHeight="1" x14ac:dyDescent="0.25">
      <c r="A25" s="16" t="s">
        <v>101</v>
      </c>
      <c r="B25" s="103" t="s">
        <v>20</v>
      </c>
      <c r="C25" s="120"/>
      <c r="D25" s="121"/>
      <c r="E25" s="104">
        <v>0</v>
      </c>
      <c r="F25" s="104">
        <v>7135.1471466420253</v>
      </c>
      <c r="G25" s="104">
        <f t="shared" si="0"/>
        <v>0</v>
      </c>
      <c r="H25" s="104" t="str">
        <f t="shared" si="1"/>
        <v/>
      </c>
      <c r="I25" s="105"/>
      <c r="J25" s="73"/>
      <c r="K25" s="73"/>
      <c r="L25" s="73"/>
      <c r="M25" s="73"/>
      <c r="N25" s="73"/>
      <c r="O25" s="73"/>
    </row>
    <row r="26" spans="1:15" ht="15" customHeight="1" x14ac:dyDescent="0.25">
      <c r="A26" s="16" t="s">
        <v>101</v>
      </c>
      <c r="B26" s="111" t="s">
        <v>21</v>
      </c>
      <c r="C26" s="118"/>
      <c r="D26" s="116"/>
      <c r="E26" s="106">
        <v>0</v>
      </c>
      <c r="F26" s="106">
        <v>8341.4113620285334</v>
      </c>
      <c r="G26" s="106">
        <f t="shared" si="0"/>
        <v>0</v>
      </c>
      <c r="H26" s="106" t="str">
        <f t="shared" si="1"/>
        <v/>
      </c>
      <c r="I26" s="117"/>
      <c r="J26" s="73"/>
      <c r="K26" s="73"/>
      <c r="L26" s="73"/>
      <c r="M26" s="73"/>
      <c r="N26" s="73"/>
      <c r="O26" s="73"/>
    </row>
    <row r="27" spans="1:15" ht="15" customHeight="1" x14ac:dyDescent="0.25">
      <c r="A27" s="16" t="s">
        <v>101</v>
      </c>
      <c r="B27" s="103" t="s">
        <v>22</v>
      </c>
      <c r="C27" s="120"/>
      <c r="D27" s="121"/>
      <c r="E27" s="121">
        <v>0</v>
      </c>
      <c r="F27" s="104">
        <v>409.37175245240758</v>
      </c>
      <c r="G27" s="104">
        <f t="shared" si="0"/>
        <v>0</v>
      </c>
      <c r="H27" s="104" t="str">
        <f t="shared" si="1"/>
        <v/>
      </c>
      <c r="I27" s="105"/>
      <c r="J27" s="73"/>
      <c r="K27" s="73"/>
      <c r="L27" s="73"/>
      <c r="M27" s="73"/>
      <c r="N27" s="73"/>
      <c r="O27" s="73"/>
    </row>
    <row r="28" spans="1:15" ht="15" customHeight="1" x14ac:dyDescent="0.25">
      <c r="A28" s="16" t="s">
        <v>101</v>
      </c>
      <c r="B28" s="111" t="s">
        <v>78</v>
      </c>
      <c r="C28" s="118"/>
      <c r="D28" s="116"/>
      <c r="E28" s="116"/>
      <c r="F28" s="106"/>
      <c r="G28" s="106">
        <f t="shared" si="0"/>
        <v>0</v>
      </c>
      <c r="H28" s="106" t="str">
        <f t="shared" si="1"/>
        <v/>
      </c>
      <c r="I28" s="117"/>
      <c r="J28" s="73"/>
      <c r="K28" s="73"/>
      <c r="L28" s="73"/>
      <c r="M28" s="73"/>
      <c r="N28" s="73"/>
      <c r="O28" s="73"/>
    </row>
    <row r="29" spans="1:15" s="2" customFormat="1" ht="15" customHeight="1" x14ac:dyDescent="0.25">
      <c r="A29" s="17" t="s">
        <v>101</v>
      </c>
      <c r="B29" s="107" t="s">
        <v>8</v>
      </c>
      <c r="C29" s="108">
        <f>SUM(C25:C28)</f>
        <v>0</v>
      </c>
      <c r="D29" s="108">
        <f>SUM(D25:D28)</f>
        <v>0</v>
      </c>
      <c r="E29" s="108">
        <f>SUM(E25:E28)</f>
        <v>0</v>
      </c>
      <c r="F29" s="108">
        <f>SUM(F25:F28)</f>
        <v>15885.930261122965</v>
      </c>
      <c r="G29" s="70">
        <f t="shared" si="0"/>
        <v>0</v>
      </c>
      <c r="H29" s="70" t="str">
        <f t="shared" si="1"/>
        <v/>
      </c>
      <c r="I29" s="122"/>
      <c r="J29" s="15"/>
      <c r="K29" s="15"/>
      <c r="L29" s="15"/>
      <c r="M29" s="15"/>
      <c r="N29" s="15"/>
      <c r="O29" s="15"/>
    </row>
    <row r="30" spans="1:15" ht="15" customHeight="1" x14ac:dyDescent="0.25">
      <c r="A30" s="49" t="s">
        <v>54</v>
      </c>
      <c r="B30" s="132"/>
      <c r="C30" s="133"/>
      <c r="D30" s="133"/>
      <c r="E30" s="134"/>
      <c r="F30" s="135"/>
      <c r="G30" s="106">
        <f t="shared" si="0"/>
        <v>0</v>
      </c>
      <c r="H30" s="106" t="str">
        <f t="shared" ref="H30:H35" si="2">IF(ISERROR((C30-D30)/D30*100)=TRUE,"",IF(((C30-D30)/D30*100)&lt;-7,FIXED((C30-D30)/D30*100,1,TRUE)&amp;"%  ▼",IF(((C30-D30)/D30*100)&gt;7,FIXED((C30-D30)/D30*100,1,TRUE)&amp;"%  ▲",FIXED((C30-D30)/D30*100,1,TRUE)&amp;"%")))</f>
        <v/>
      </c>
      <c r="I30" s="136"/>
    </row>
    <row r="31" spans="1:15" ht="15" customHeight="1" x14ac:dyDescent="0.25">
      <c r="A31" s="16" t="s">
        <v>54</v>
      </c>
      <c r="B31" s="125" t="s">
        <v>20</v>
      </c>
      <c r="C31" s="126">
        <v>106616.34013995639</v>
      </c>
      <c r="D31" s="127">
        <v>99519</v>
      </c>
      <c r="E31" s="104">
        <v>105148</v>
      </c>
      <c r="F31" s="104">
        <v>71622.558591880326</v>
      </c>
      <c r="G31" s="104">
        <f t="shared" si="0"/>
        <v>7097.3401399563882</v>
      </c>
      <c r="H31" s="104" t="str">
        <f t="shared" si="2"/>
        <v>7,1%  ▲</v>
      </c>
      <c r="I31" s="128"/>
      <c r="J31" s="73"/>
      <c r="K31" s="73"/>
      <c r="L31" s="73"/>
      <c r="M31" s="73"/>
      <c r="N31" s="73"/>
      <c r="O31" s="73"/>
    </row>
    <row r="32" spans="1:15" ht="15" customHeight="1" x14ac:dyDescent="0.25">
      <c r="A32" s="16" t="s">
        <v>54</v>
      </c>
      <c r="B32" s="137" t="s">
        <v>21</v>
      </c>
      <c r="C32" s="138">
        <v>96556.831075968599</v>
      </c>
      <c r="D32" s="134">
        <v>96978</v>
      </c>
      <c r="E32" s="106">
        <v>86321</v>
      </c>
      <c r="F32" s="106">
        <v>61768.737198554481</v>
      </c>
      <c r="G32" s="106">
        <f t="shared" si="0"/>
        <v>-421.16892403140082</v>
      </c>
      <c r="H32" s="106" t="str">
        <f t="shared" si="2"/>
        <v>-0,4%</v>
      </c>
      <c r="I32" s="139"/>
      <c r="J32" s="73"/>
      <c r="K32" s="73"/>
      <c r="L32" s="73"/>
      <c r="M32" s="73"/>
      <c r="N32" s="73"/>
      <c r="O32" s="73"/>
    </row>
    <row r="33" spans="1:15" ht="15" customHeight="1" x14ac:dyDescent="0.25">
      <c r="A33" s="16" t="s">
        <v>54</v>
      </c>
      <c r="B33" s="125" t="s">
        <v>22</v>
      </c>
      <c r="C33" s="126">
        <v>22760.837849359214</v>
      </c>
      <c r="D33" s="127">
        <v>13032</v>
      </c>
      <c r="E33" s="127">
        <v>11801</v>
      </c>
      <c r="F33" s="104">
        <v>14125.634213080504</v>
      </c>
      <c r="G33" s="104">
        <f t="shared" si="0"/>
        <v>9728.8378493592136</v>
      </c>
      <c r="H33" s="104" t="str">
        <f t="shared" si="2"/>
        <v>74,7%  ▲</v>
      </c>
      <c r="I33" s="128"/>
      <c r="J33" s="73"/>
      <c r="K33" s="73"/>
      <c r="L33" s="73"/>
      <c r="M33" s="73"/>
      <c r="N33" s="73"/>
      <c r="O33" s="73"/>
    </row>
    <row r="34" spans="1:15" ht="15" customHeight="1" x14ac:dyDescent="0.25">
      <c r="A34" s="16" t="s">
        <v>54</v>
      </c>
      <c r="B34" s="111" t="s">
        <v>78</v>
      </c>
      <c r="C34" s="118"/>
      <c r="D34" s="116"/>
      <c r="E34" s="116"/>
      <c r="F34" s="106"/>
      <c r="G34" s="106">
        <f t="shared" si="0"/>
        <v>0</v>
      </c>
      <c r="H34" s="106" t="str">
        <f t="shared" si="2"/>
        <v/>
      </c>
      <c r="I34" s="139"/>
      <c r="J34" s="73"/>
      <c r="K34" s="73"/>
      <c r="L34" s="73"/>
      <c r="M34" s="73"/>
      <c r="N34" s="73"/>
      <c r="O34" s="73"/>
    </row>
    <row r="35" spans="1:15" s="2" customFormat="1" ht="15" customHeight="1" x14ac:dyDescent="0.25">
      <c r="A35" s="17" t="s">
        <v>54</v>
      </c>
      <c r="B35" s="129" t="s">
        <v>8</v>
      </c>
      <c r="C35" s="108">
        <f>SUM(C31:C34)</f>
        <v>225934.00906528419</v>
      </c>
      <c r="D35" s="108">
        <f>SUM(D31:D34)</f>
        <v>209529</v>
      </c>
      <c r="E35" s="108">
        <f>SUM(E31:E34)</f>
        <v>203270</v>
      </c>
      <c r="F35" s="108">
        <f>SUM(F31:F34)</f>
        <v>147516.93000351533</v>
      </c>
      <c r="G35" s="70">
        <f t="shared" si="0"/>
        <v>16405.00906528419</v>
      </c>
      <c r="H35" s="70" t="str">
        <f t="shared" si="2"/>
        <v>7,8%  ▲</v>
      </c>
      <c r="I35" s="130"/>
      <c r="J35" s="15"/>
      <c r="K35" s="15"/>
      <c r="L35" s="15"/>
      <c r="M35" s="15"/>
      <c r="N35" s="15"/>
      <c r="O35" s="15"/>
    </row>
    <row r="36" spans="1:15" ht="15" customHeight="1" x14ac:dyDescent="0.25">
      <c r="C36" s="73"/>
      <c r="D36" s="14"/>
      <c r="E36" s="14"/>
    </row>
    <row r="37" spans="1:15" ht="15" customHeight="1" x14ac:dyDescent="0.25">
      <c r="C37" s="73"/>
      <c r="D37" s="14"/>
      <c r="E37" s="14"/>
    </row>
    <row r="38" spans="1:15" ht="15" customHeight="1" x14ac:dyDescent="0.25">
      <c r="C38" s="73"/>
      <c r="D38" s="14"/>
      <c r="E38" s="14"/>
    </row>
    <row r="39" spans="1:15" ht="15" customHeight="1" x14ac:dyDescent="0.25">
      <c r="C39" s="73"/>
      <c r="D39" s="14"/>
      <c r="E39" s="14"/>
    </row>
    <row r="40" spans="1:15" ht="15" customHeight="1" x14ac:dyDescent="0.25">
      <c r="C40" s="73"/>
      <c r="D40" s="14"/>
      <c r="E40" s="14"/>
    </row>
    <row r="41" spans="1:15" ht="15" customHeight="1" x14ac:dyDescent="0.25">
      <c r="C41" s="73"/>
      <c r="D41" s="14"/>
      <c r="E41" s="14"/>
    </row>
    <row r="42" spans="1:15" ht="15" customHeight="1" x14ac:dyDescent="0.25">
      <c r="C42" s="73"/>
      <c r="D42" s="14"/>
      <c r="E42" s="14"/>
    </row>
    <row r="43" spans="1:15" ht="15" customHeight="1" x14ac:dyDescent="0.25">
      <c r="C43" s="73"/>
      <c r="D43" s="14"/>
      <c r="E43" s="14"/>
    </row>
    <row r="44" spans="1:15" ht="15" customHeight="1" x14ac:dyDescent="0.25">
      <c r="C44" s="73"/>
      <c r="D44" s="14"/>
      <c r="E44" s="14"/>
    </row>
    <row r="45" spans="1:15" ht="15" customHeight="1" x14ac:dyDescent="0.25">
      <c r="C45" s="73"/>
      <c r="D45" s="14"/>
      <c r="E45" s="14"/>
    </row>
    <row r="46" spans="1:15" ht="15" customHeight="1" x14ac:dyDescent="0.25">
      <c r="C46" s="73"/>
      <c r="D46" s="14"/>
      <c r="E46" s="14"/>
    </row>
    <row r="47" spans="1:15" ht="15" customHeight="1" x14ac:dyDescent="0.25">
      <c r="C47" s="73"/>
      <c r="D47" s="14"/>
      <c r="E47" s="14"/>
    </row>
    <row r="48" spans="1:15" ht="15" customHeight="1" x14ac:dyDescent="0.25">
      <c r="C48" s="73"/>
      <c r="D48" s="14"/>
      <c r="E48" s="14"/>
    </row>
    <row r="49" spans="3:5" ht="15" customHeight="1" x14ac:dyDescent="0.25">
      <c r="C49" s="73"/>
      <c r="D49" s="14"/>
      <c r="E49" s="14"/>
    </row>
    <row r="50" spans="3:5" ht="15" customHeight="1" x14ac:dyDescent="0.25">
      <c r="C50" s="73"/>
      <c r="D50" s="14"/>
      <c r="E50" s="14"/>
    </row>
    <row r="51" spans="3:5" ht="15" customHeight="1" x14ac:dyDescent="0.25">
      <c r="C51" s="73"/>
      <c r="D51" s="14"/>
      <c r="E51" s="14"/>
    </row>
    <row r="52" spans="3:5" ht="15" customHeight="1" x14ac:dyDescent="0.25">
      <c r="C52" s="73"/>
      <c r="D52" s="14"/>
      <c r="E52" s="14"/>
    </row>
    <row r="53" spans="3:5" ht="15" customHeight="1" x14ac:dyDescent="0.25">
      <c r="C53" s="73"/>
      <c r="D53" s="14"/>
      <c r="E53" s="14"/>
    </row>
    <row r="54" spans="3:5" ht="15" customHeight="1" x14ac:dyDescent="0.25">
      <c r="C54" s="73"/>
      <c r="D54" s="14"/>
      <c r="E54" s="14"/>
    </row>
    <row r="55" spans="3:5" ht="15" customHeight="1" x14ac:dyDescent="0.25">
      <c r="C55" s="73"/>
      <c r="D55" s="14"/>
      <c r="E55" s="14"/>
    </row>
    <row r="56" spans="3:5" ht="15" customHeight="1" x14ac:dyDescent="0.25">
      <c r="C56" s="73"/>
      <c r="D56" s="14"/>
      <c r="E56" s="14"/>
    </row>
    <row r="57" spans="3:5" ht="15" customHeight="1" x14ac:dyDescent="0.25">
      <c r="C57" s="73"/>
      <c r="D57" s="14"/>
      <c r="E57" s="14"/>
    </row>
    <row r="58" spans="3:5" ht="15" customHeight="1" x14ac:dyDescent="0.25">
      <c r="C58" s="73"/>
      <c r="D58" s="14"/>
      <c r="E58" s="14"/>
    </row>
    <row r="59" spans="3:5" ht="15" customHeight="1" x14ac:dyDescent="0.25">
      <c r="C59" s="73"/>
      <c r="D59" s="14"/>
      <c r="E59" s="14"/>
    </row>
    <row r="60" spans="3:5" ht="15" customHeight="1" x14ac:dyDescent="0.25">
      <c r="C60" s="73"/>
      <c r="D60" s="14"/>
      <c r="E60" s="14"/>
    </row>
    <row r="61" spans="3:5" ht="15" customHeight="1" x14ac:dyDescent="0.25">
      <c r="C61" s="73"/>
      <c r="D61" s="14"/>
      <c r="E61" s="14"/>
    </row>
    <row r="62" spans="3:5" ht="15" customHeight="1" x14ac:dyDescent="0.25">
      <c r="C62" s="73"/>
      <c r="D62" s="14"/>
      <c r="E62" s="14"/>
    </row>
    <row r="63" spans="3:5" ht="15" customHeight="1" x14ac:dyDescent="0.25">
      <c r="C63" s="73"/>
      <c r="D63" s="14"/>
      <c r="E63" s="14"/>
    </row>
    <row r="64" spans="3:5" ht="15" customHeight="1" x14ac:dyDescent="0.25">
      <c r="C64" s="73"/>
      <c r="D64" s="14"/>
      <c r="E64" s="14"/>
    </row>
    <row r="65" spans="3:5" ht="15" customHeight="1" x14ac:dyDescent="0.25">
      <c r="C65" s="73"/>
      <c r="D65" s="14"/>
      <c r="E65" s="14"/>
    </row>
    <row r="66" spans="3:5" ht="15" customHeight="1" x14ac:dyDescent="0.25">
      <c r="C66" s="73"/>
      <c r="D66" s="14"/>
      <c r="E66" s="14"/>
    </row>
    <row r="67" spans="3:5" ht="15" customHeight="1" x14ac:dyDescent="0.25">
      <c r="C67" s="73"/>
      <c r="D67" s="14"/>
      <c r="E67" s="14"/>
    </row>
    <row r="68" spans="3:5" ht="15" customHeight="1" x14ac:dyDescent="0.25">
      <c r="C68" s="73"/>
      <c r="D68" s="14"/>
      <c r="E68" s="14"/>
    </row>
    <row r="69" spans="3:5" ht="15" customHeight="1" x14ac:dyDescent="0.25">
      <c r="C69" s="73"/>
      <c r="D69" s="14"/>
      <c r="E69" s="14"/>
    </row>
    <row r="70" spans="3:5" ht="15" customHeight="1" x14ac:dyDescent="0.25">
      <c r="C70" s="73"/>
      <c r="D70" s="14"/>
      <c r="E70" s="14"/>
    </row>
    <row r="71" spans="3:5" ht="15" customHeight="1" x14ac:dyDescent="0.25">
      <c r="C71" s="73"/>
      <c r="D71" s="14"/>
      <c r="E71" s="14"/>
    </row>
    <row r="72" spans="3:5" ht="15" customHeight="1" x14ac:dyDescent="0.25">
      <c r="C72" s="73"/>
      <c r="D72" s="14"/>
      <c r="E72" s="14"/>
    </row>
    <row r="73" spans="3:5" ht="15" customHeight="1" x14ac:dyDescent="0.25">
      <c r="C73" s="73"/>
      <c r="D73" s="14"/>
      <c r="E73" s="14"/>
    </row>
    <row r="74" spans="3:5" ht="15" customHeight="1" x14ac:dyDescent="0.25">
      <c r="C74" s="73"/>
      <c r="D74" s="14"/>
      <c r="E74" s="14"/>
    </row>
    <row r="75" spans="3:5" ht="15" customHeight="1" x14ac:dyDescent="0.25">
      <c r="C75" s="73"/>
      <c r="D75" s="14"/>
      <c r="E75" s="14"/>
    </row>
    <row r="76" spans="3:5" ht="15" customHeight="1" x14ac:dyDescent="0.25">
      <c r="C76" s="73"/>
      <c r="D76" s="14"/>
      <c r="E76" s="14"/>
    </row>
    <row r="77" spans="3:5" ht="15" customHeight="1" x14ac:dyDescent="0.25">
      <c r="C77" s="73"/>
      <c r="D77" s="14"/>
      <c r="E77" s="14"/>
    </row>
    <row r="78" spans="3:5" ht="15" customHeight="1" x14ac:dyDescent="0.25">
      <c r="C78" s="73"/>
      <c r="D78" s="14"/>
      <c r="E78" s="14"/>
    </row>
    <row r="79" spans="3:5" ht="15" customHeight="1" x14ac:dyDescent="0.25">
      <c r="C79" s="73"/>
      <c r="D79" s="14"/>
      <c r="E79" s="14"/>
    </row>
    <row r="80" spans="3:5" ht="15" customHeight="1" x14ac:dyDescent="0.25">
      <c r="C80" s="73"/>
      <c r="D80" s="14"/>
      <c r="E80" s="14"/>
    </row>
    <row r="81" spans="3:5" ht="15" customHeight="1" x14ac:dyDescent="0.25">
      <c r="C81" s="73"/>
      <c r="D81" s="14"/>
      <c r="E81" s="14"/>
    </row>
    <row r="82" spans="3:5" ht="15" customHeight="1" x14ac:dyDescent="0.25">
      <c r="C82" s="73"/>
      <c r="D82" s="14"/>
      <c r="E82" s="14"/>
    </row>
    <row r="83" spans="3:5" ht="15" customHeight="1" x14ac:dyDescent="0.25">
      <c r="C83" s="73"/>
      <c r="D83" s="14"/>
      <c r="E83" s="14"/>
    </row>
    <row r="84" spans="3:5" ht="15" customHeight="1" x14ac:dyDescent="0.25">
      <c r="C84" s="73"/>
      <c r="D84" s="14"/>
      <c r="E84" s="14"/>
    </row>
    <row r="85" spans="3:5" ht="15" customHeight="1" x14ac:dyDescent="0.25">
      <c r="C85" s="73"/>
      <c r="D85" s="14"/>
      <c r="E85" s="14"/>
    </row>
    <row r="86" spans="3:5" ht="15" customHeight="1" x14ac:dyDescent="0.25">
      <c r="C86" s="73"/>
      <c r="D86" s="14"/>
      <c r="E86" s="14"/>
    </row>
    <row r="87" spans="3:5" ht="15" customHeight="1" x14ac:dyDescent="0.25">
      <c r="C87" s="73"/>
      <c r="D87" s="14"/>
      <c r="E87" s="14"/>
    </row>
    <row r="88" spans="3:5" ht="15" customHeight="1" x14ac:dyDescent="0.25">
      <c r="C88" s="73"/>
      <c r="D88" s="14"/>
      <c r="E88" s="14"/>
    </row>
    <row r="89" spans="3:5" ht="15" customHeight="1" x14ac:dyDescent="0.25">
      <c r="C89" s="73"/>
      <c r="D89" s="14"/>
      <c r="E89" s="14"/>
    </row>
    <row r="90" spans="3:5" ht="15" customHeight="1" x14ac:dyDescent="0.25">
      <c r="C90" s="73"/>
      <c r="D90" s="14"/>
      <c r="E90" s="14"/>
    </row>
    <row r="91" spans="3:5" ht="15" customHeight="1" x14ac:dyDescent="0.25">
      <c r="C91" s="73"/>
      <c r="D91" s="14"/>
      <c r="E91" s="14"/>
    </row>
    <row r="92" spans="3:5" ht="15" customHeight="1" x14ac:dyDescent="0.25">
      <c r="C92" s="73"/>
      <c r="D92" s="14"/>
      <c r="E92" s="14"/>
    </row>
    <row r="93" spans="3:5" ht="15" customHeight="1" x14ac:dyDescent="0.25">
      <c r="C93" s="73"/>
      <c r="D93" s="14"/>
      <c r="E93" s="14"/>
    </row>
    <row r="94" spans="3:5" ht="15" customHeight="1" x14ac:dyDescent="0.25">
      <c r="C94" s="73"/>
      <c r="D94" s="14"/>
      <c r="E94" s="14"/>
    </row>
    <row r="95" spans="3:5" ht="15" customHeight="1" x14ac:dyDescent="0.25">
      <c r="C95" s="73"/>
      <c r="D95" s="14"/>
      <c r="E95" s="14"/>
    </row>
    <row r="96" spans="3:5" ht="15" customHeight="1" x14ac:dyDescent="0.25">
      <c r="C96" s="73"/>
      <c r="D96" s="14"/>
      <c r="E96" s="14"/>
    </row>
    <row r="97" spans="3:5" ht="15" customHeight="1" x14ac:dyDescent="0.25">
      <c r="C97" s="73"/>
      <c r="D97" s="14"/>
      <c r="E97" s="14"/>
    </row>
    <row r="98" spans="3:5" ht="15" customHeight="1" x14ac:dyDescent="0.25">
      <c r="C98" s="73"/>
      <c r="D98" s="14"/>
      <c r="E98" s="14"/>
    </row>
    <row r="99" spans="3:5" ht="15" customHeight="1" x14ac:dyDescent="0.25">
      <c r="C99" s="73"/>
      <c r="D99" s="14"/>
      <c r="E99" s="14"/>
    </row>
    <row r="100" spans="3:5" ht="15" customHeight="1" x14ac:dyDescent="0.25">
      <c r="C100" s="73"/>
      <c r="D100" s="14"/>
      <c r="E100" s="14"/>
    </row>
    <row r="101" spans="3:5" ht="15" customHeight="1" x14ac:dyDescent="0.25">
      <c r="C101" s="73"/>
      <c r="D101" s="14"/>
      <c r="E101" s="14"/>
    </row>
    <row r="102" spans="3:5" ht="15" customHeight="1" x14ac:dyDescent="0.25">
      <c r="C102" s="73"/>
      <c r="D102" s="14"/>
      <c r="E102" s="14"/>
    </row>
    <row r="103" spans="3:5" ht="15" customHeight="1" x14ac:dyDescent="0.25">
      <c r="C103" s="73"/>
      <c r="D103" s="14"/>
      <c r="E103" s="14"/>
    </row>
    <row r="104" spans="3:5" ht="15" customHeight="1" x14ac:dyDescent="0.25">
      <c r="C104" s="73"/>
      <c r="D104" s="14"/>
      <c r="E104" s="14"/>
    </row>
    <row r="105" spans="3:5" ht="15" customHeight="1" x14ac:dyDescent="0.25">
      <c r="C105" s="73"/>
      <c r="D105" s="14"/>
      <c r="E105" s="14"/>
    </row>
    <row r="106" spans="3:5" ht="15" customHeight="1" x14ac:dyDescent="0.25">
      <c r="C106" s="73"/>
      <c r="D106" s="14"/>
      <c r="E106" s="14"/>
    </row>
    <row r="107" spans="3:5" ht="15" customHeight="1" x14ac:dyDescent="0.25">
      <c r="C107" s="73"/>
      <c r="D107" s="14"/>
      <c r="E107" s="14"/>
    </row>
    <row r="108" spans="3:5" ht="15" customHeight="1" x14ac:dyDescent="0.25">
      <c r="C108" s="73"/>
      <c r="D108" s="14"/>
      <c r="E108" s="14"/>
    </row>
    <row r="109" spans="3:5" ht="15" customHeight="1" x14ac:dyDescent="0.25">
      <c r="C109" s="73"/>
      <c r="D109" s="14"/>
      <c r="E109" s="14"/>
    </row>
    <row r="110" spans="3:5" ht="15" customHeight="1" x14ac:dyDescent="0.25">
      <c r="C110" s="73"/>
      <c r="D110" s="14"/>
      <c r="E110" s="14"/>
    </row>
    <row r="111" spans="3:5" ht="15" customHeight="1" x14ac:dyDescent="0.25">
      <c r="C111" s="73"/>
      <c r="D111" s="14"/>
      <c r="E111" s="14"/>
    </row>
    <row r="112" spans="3:5" ht="15" customHeight="1" x14ac:dyDescent="0.25">
      <c r="C112" s="73"/>
      <c r="D112" s="14"/>
      <c r="E112" s="14"/>
    </row>
    <row r="113" spans="3:5" ht="15" customHeight="1" x14ac:dyDescent="0.25">
      <c r="C113" s="73"/>
      <c r="D113" s="14"/>
      <c r="E113" s="14"/>
    </row>
    <row r="114" spans="3:5" ht="15" customHeight="1" x14ac:dyDescent="0.25">
      <c r="C114" s="73"/>
      <c r="D114" s="14"/>
      <c r="E114" s="14"/>
    </row>
    <row r="115" spans="3:5" ht="15" customHeight="1" x14ac:dyDescent="0.25">
      <c r="C115" s="73"/>
      <c r="D115" s="14"/>
      <c r="E115" s="14"/>
    </row>
    <row r="116" spans="3:5" ht="15" customHeight="1" x14ac:dyDescent="0.25">
      <c r="C116" s="73"/>
      <c r="D116" s="14"/>
      <c r="E116" s="14"/>
    </row>
    <row r="117" spans="3:5" ht="15" customHeight="1" x14ac:dyDescent="0.25">
      <c r="C117" s="73"/>
      <c r="D117" s="14"/>
      <c r="E117" s="14"/>
    </row>
    <row r="118" spans="3:5" ht="15" customHeight="1" x14ac:dyDescent="0.25">
      <c r="C118" s="73"/>
      <c r="D118" s="14"/>
      <c r="E118" s="14"/>
    </row>
    <row r="119" spans="3:5" ht="15" customHeight="1" x14ac:dyDescent="0.25">
      <c r="C119" s="73"/>
      <c r="D119" s="14"/>
      <c r="E119" s="14"/>
    </row>
    <row r="120" spans="3:5" ht="15" customHeight="1" x14ac:dyDescent="0.25">
      <c r="C120" s="73"/>
      <c r="D120" s="14"/>
      <c r="E120" s="14"/>
    </row>
    <row r="121" spans="3:5" ht="15" customHeight="1" x14ac:dyDescent="0.25">
      <c r="C121" s="73"/>
      <c r="D121" s="14"/>
      <c r="E121" s="14"/>
    </row>
    <row r="122" spans="3:5" ht="15" customHeight="1" x14ac:dyDescent="0.25">
      <c r="C122" s="73"/>
      <c r="D122" s="14"/>
      <c r="E122" s="14"/>
    </row>
    <row r="123" spans="3:5" ht="15" customHeight="1" x14ac:dyDescent="0.25">
      <c r="C123" s="73"/>
      <c r="D123" s="14"/>
      <c r="E123" s="14"/>
    </row>
    <row r="124" spans="3:5" ht="15" customHeight="1" x14ac:dyDescent="0.25">
      <c r="C124" s="73"/>
      <c r="D124" s="14"/>
      <c r="E124" s="14"/>
    </row>
    <row r="125" spans="3:5" ht="15" customHeight="1" x14ac:dyDescent="0.25">
      <c r="C125" s="73"/>
      <c r="D125" s="14"/>
      <c r="E125" s="14"/>
    </row>
    <row r="126" spans="3:5" ht="15" customHeight="1" x14ac:dyDescent="0.25">
      <c r="C126" s="73"/>
      <c r="D126" s="14"/>
      <c r="E126" s="14"/>
    </row>
    <row r="127" spans="3:5" ht="15" customHeight="1" x14ac:dyDescent="0.25">
      <c r="C127" s="73"/>
      <c r="D127" s="14"/>
      <c r="E127" s="14"/>
    </row>
    <row r="128" spans="3:5" ht="15" customHeight="1" x14ac:dyDescent="0.25">
      <c r="C128" s="73"/>
      <c r="D128" s="14"/>
      <c r="E128" s="14"/>
    </row>
    <row r="129" spans="3:5" ht="15" customHeight="1" x14ac:dyDescent="0.25">
      <c r="C129" s="73"/>
      <c r="D129" s="14"/>
      <c r="E129" s="14"/>
    </row>
    <row r="130" spans="3:5" ht="15" customHeight="1" x14ac:dyDescent="0.25">
      <c r="C130" s="73"/>
      <c r="D130" s="14"/>
      <c r="E130" s="14"/>
    </row>
    <row r="131" spans="3:5" ht="15" customHeight="1" x14ac:dyDescent="0.25">
      <c r="C131" s="73"/>
      <c r="D131" s="14"/>
      <c r="E131" s="14"/>
    </row>
    <row r="132" spans="3:5" ht="15" customHeight="1" x14ac:dyDescent="0.25">
      <c r="C132" s="73"/>
      <c r="D132" s="14"/>
      <c r="E132" s="14"/>
    </row>
    <row r="133" spans="3:5" ht="15" customHeight="1" x14ac:dyDescent="0.25">
      <c r="C133" s="73"/>
      <c r="D133" s="14"/>
      <c r="E133" s="14"/>
    </row>
    <row r="134" spans="3:5" ht="15" customHeight="1" x14ac:dyDescent="0.25">
      <c r="C134" s="73"/>
      <c r="D134" s="14"/>
      <c r="E134" s="14"/>
    </row>
    <row r="135" spans="3:5" ht="15" customHeight="1" x14ac:dyDescent="0.25">
      <c r="C135" s="73"/>
      <c r="D135" s="14"/>
      <c r="E135" s="14"/>
    </row>
    <row r="136" spans="3:5" ht="15" customHeight="1" x14ac:dyDescent="0.25">
      <c r="C136" s="73"/>
      <c r="D136" s="14"/>
      <c r="E136" s="14"/>
    </row>
    <row r="137" spans="3:5" ht="15" customHeight="1" x14ac:dyDescent="0.25">
      <c r="C137" s="73"/>
      <c r="D137" s="14"/>
      <c r="E137" s="14"/>
    </row>
    <row r="138" spans="3:5" ht="15" customHeight="1" x14ac:dyDescent="0.25">
      <c r="C138" s="73"/>
      <c r="D138" s="14"/>
      <c r="E138" s="14"/>
    </row>
    <row r="139" spans="3:5" ht="15" customHeight="1" x14ac:dyDescent="0.25">
      <c r="C139" s="73"/>
      <c r="D139" s="14"/>
      <c r="E139" s="14"/>
    </row>
    <row r="140" spans="3:5" ht="15" customHeight="1" x14ac:dyDescent="0.25">
      <c r="C140" s="73"/>
      <c r="D140" s="14"/>
      <c r="E140" s="14"/>
    </row>
    <row r="141" spans="3:5" ht="15" customHeight="1" x14ac:dyDescent="0.25">
      <c r="C141" s="73"/>
      <c r="D141" s="14"/>
      <c r="E141" s="14"/>
    </row>
    <row r="142" spans="3:5" ht="15" customHeight="1" x14ac:dyDescent="0.25">
      <c r="C142" s="73"/>
      <c r="D142" s="14"/>
      <c r="E142" s="14"/>
    </row>
    <row r="143" spans="3:5" ht="15" customHeight="1" x14ac:dyDescent="0.25">
      <c r="C143" s="73"/>
      <c r="D143" s="14"/>
      <c r="E143" s="14"/>
    </row>
    <row r="144" spans="3:5" ht="15" customHeight="1" x14ac:dyDescent="0.25">
      <c r="C144" s="73"/>
      <c r="D144" s="14"/>
      <c r="E144" s="14"/>
    </row>
    <row r="145" spans="3:5" ht="15" customHeight="1" x14ac:dyDescent="0.25">
      <c r="C145" s="73"/>
      <c r="D145" s="14"/>
      <c r="E145" s="14"/>
    </row>
    <row r="146" spans="3:5" ht="15" customHeight="1" x14ac:dyDescent="0.25">
      <c r="C146" s="73"/>
      <c r="D146" s="14"/>
      <c r="E146" s="14"/>
    </row>
    <row r="147" spans="3:5" ht="15" customHeight="1" x14ac:dyDescent="0.25">
      <c r="C147" s="73"/>
      <c r="D147" s="14"/>
      <c r="E147" s="14"/>
    </row>
    <row r="148" spans="3:5" ht="15" customHeight="1" x14ac:dyDescent="0.25">
      <c r="C148" s="73"/>
      <c r="D148" s="14"/>
      <c r="E148" s="14"/>
    </row>
    <row r="149" spans="3:5" ht="15" customHeight="1" x14ac:dyDescent="0.25">
      <c r="C149" s="73"/>
      <c r="D149" s="14"/>
      <c r="E149" s="14"/>
    </row>
    <row r="150" spans="3:5" ht="15" customHeight="1" x14ac:dyDescent="0.25">
      <c r="C150" s="73"/>
      <c r="D150" s="14"/>
      <c r="E150" s="14"/>
    </row>
    <row r="151" spans="3:5" ht="15" customHeight="1" x14ac:dyDescent="0.25">
      <c r="C151" s="73"/>
      <c r="D151" s="14"/>
      <c r="E151" s="14"/>
    </row>
    <row r="152" spans="3:5" ht="15" customHeight="1" x14ac:dyDescent="0.25">
      <c r="C152" s="73"/>
      <c r="D152" s="14"/>
      <c r="E152" s="14"/>
    </row>
    <row r="153" spans="3:5" ht="15" customHeight="1" x14ac:dyDescent="0.25">
      <c r="C153" s="73"/>
      <c r="D153" s="14"/>
      <c r="E153" s="14"/>
    </row>
    <row r="154" spans="3:5" ht="15" customHeight="1" x14ac:dyDescent="0.25">
      <c r="C154" s="73"/>
      <c r="D154" s="14"/>
      <c r="E154" s="14"/>
    </row>
    <row r="155" spans="3:5" ht="15" customHeight="1" x14ac:dyDescent="0.25">
      <c r="C155" s="73"/>
      <c r="D155" s="14"/>
      <c r="E155" s="14"/>
    </row>
    <row r="156" spans="3:5" ht="15" customHeight="1" x14ac:dyDescent="0.25">
      <c r="C156" s="73"/>
      <c r="D156" s="14"/>
      <c r="E156" s="14"/>
    </row>
    <row r="157" spans="3:5" ht="15" customHeight="1" x14ac:dyDescent="0.25">
      <c r="C157" s="73"/>
      <c r="D157" s="14"/>
      <c r="E157" s="14"/>
    </row>
    <row r="158" spans="3:5" ht="15" customHeight="1" x14ac:dyDescent="0.25">
      <c r="C158" s="73"/>
      <c r="D158" s="14"/>
      <c r="E158" s="14"/>
    </row>
    <row r="159" spans="3:5" ht="15" customHeight="1" x14ac:dyDescent="0.25">
      <c r="C159" s="73"/>
      <c r="D159" s="14"/>
      <c r="E159" s="14"/>
    </row>
    <row r="160" spans="3:5" ht="15" customHeight="1" x14ac:dyDescent="0.25">
      <c r="C160" s="73"/>
      <c r="D160" s="14"/>
      <c r="E160" s="14"/>
    </row>
    <row r="161" spans="3:5" ht="15" customHeight="1" x14ac:dyDescent="0.25">
      <c r="C161" s="73"/>
      <c r="D161" s="14"/>
      <c r="E161" s="14"/>
    </row>
    <row r="162" spans="3:5" ht="15" customHeight="1" x14ac:dyDescent="0.25">
      <c r="C162" s="73"/>
      <c r="D162" s="14"/>
      <c r="E162" s="14"/>
    </row>
    <row r="163" spans="3:5" ht="15" customHeight="1" x14ac:dyDescent="0.25">
      <c r="C163" s="73"/>
      <c r="D163" s="14"/>
      <c r="E163" s="14"/>
    </row>
    <row r="164" spans="3:5" ht="15" customHeight="1" x14ac:dyDescent="0.25">
      <c r="C164" s="73"/>
      <c r="D164" s="14"/>
      <c r="E164" s="14"/>
    </row>
    <row r="165" spans="3:5" ht="15" customHeight="1" x14ac:dyDescent="0.25">
      <c r="C165" s="73"/>
      <c r="D165" s="14"/>
      <c r="E165" s="14"/>
    </row>
    <row r="166" spans="3:5" ht="15" customHeight="1" x14ac:dyDescent="0.25">
      <c r="C166" s="73"/>
      <c r="D166" s="14"/>
      <c r="E166" s="14"/>
    </row>
    <row r="167" spans="3:5" ht="15" customHeight="1" x14ac:dyDescent="0.25">
      <c r="C167" s="73"/>
      <c r="D167" s="14"/>
      <c r="E167" s="14"/>
    </row>
    <row r="168" spans="3:5" ht="15" customHeight="1" x14ac:dyDescent="0.25">
      <c r="C168" s="73"/>
      <c r="D168" s="14"/>
      <c r="E168" s="14"/>
    </row>
    <row r="169" spans="3:5" ht="15" customHeight="1" x14ac:dyDescent="0.25">
      <c r="C169" s="73"/>
      <c r="D169" s="14"/>
      <c r="E169" s="14"/>
    </row>
    <row r="170" spans="3:5" ht="15" customHeight="1" x14ac:dyDescent="0.25">
      <c r="C170" s="73"/>
      <c r="D170" s="14"/>
      <c r="E170" s="14"/>
    </row>
    <row r="171" spans="3:5" ht="15" customHeight="1" x14ac:dyDescent="0.25">
      <c r="C171" s="73"/>
      <c r="D171" s="14"/>
      <c r="E171" s="14"/>
    </row>
    <row r="172" spans="3:5" ht="15" customHeight="1" x14ac:dyDescent="0.25">
      <c r="C172" s="73"/>
      <c r="D172" s="14"/>
      <c r="E172" s="14"/>
    </row>
    <row r="173" spans="3:5" ht="15" customHeight="1" x14ac:dyDescent="0.25">
      <c r="C173" s="73"/>
      <c r="D173" s="14"/>
      <c r="E173" s="14"/>
    </row>
    <row r="174" spans="3:5" ht="15" customHeight="1" x14ac:dyDescent="0.25">
      <c r="C174" s="73"/>
      <c r="D174" s="14"/>
      <c r="E174" s="14"/>
    </row>
    <row r="175" spans="3:5" ht="15" customHeight="1" x14ac:dyDescent="0.25">
      <c r="C175" s="73"/>
      <c r="D175" s="14"/>
      <c r="E175" s="14"/>
    </row>
    <row r="176" spans="3:5" ht="15" customHeight="1" x14ac:dyDescent="0.25">
      <c r="C176" s="73"/>
      <c r="D176" s="14"/>
      <c r="E176" s="14"/>
    </row>
    <row r="177" spans="3:5" ht="15" customHeight="1" x14ac:dyDescent="0.25">
      <c r="C177" s="73"/>
      <c r="D177" s="14"/>
      <c r="E177" s="14"/>
    </row>
    <row r="178" spans="3:5" ht="15" customHeight="1" x14ac:dyDescent="0.25">
      <c r="C178" s="73"/>
      <c r="D178" s="14"/>
      <c r="E178" s="14"/>
    </row>
    <row r="179" spans="3:5" ht="15" customHeight="1" x14ac:dyDescent="0.25">
      <c r="C179" s="73"/>
      <c r="D179" s="14"/>
      <c r="E179" s="14"/>
    </row>
    <row r="180" spans="3:5" ht="15" customHeight="1" x14ac:dyDescent="0.25">
      <c r="C180" s="73"/>
      <c r="D180" s="14"/>
      <c r="E180" s="14"/>
    </row>
    <row r="181" spans="3:5" ht="15" customHeight="1" x14ac:dyDescent="0.25">
      <c r="C181" s="73"/>
      <c r="D181" s="14"/>
      <c r="E181" s="14"/>
    </row>
    <row r="182" spans="3:5" ht="15" customHeight="1" x14ac:dyDescent="0.25">
      <c r="C182" s="73"/>
      <c r="D182" s="14"/>
      <c r="E182" s="14"/>
    </row>
    <row r="183" spans="3:5" ht="15" customHeight="1" x14ac:dyDescent="0.25">
      <c r="C183" s="73"/>
      <c r="D183" s="14"/>
      <c r="E183" s="14"/>
    </row>
    <row r="184" spans="3:5" ht="15" customHeight="1" x14ac:dyDescent="0.25">
      <c r="C184" s="73"/>
      <c r="D184" s="14"/>
      <c r="E184" s="14"/>
    </row>
    <row r="185" spans="3:5" ht="15" customHeight="1" x14ac:dyDescent="0.25">
      <c r="C185" s="73"/>
      <c r="D185" s="14"/>
      <c r="E185" s="14"/>
    </row>
    <row r="186" spans="3:5" ht="15" customHeight="1" x14ac:dyDescent="0.25">
      <c r="C186" s="73"/>
      <c r="D186" s="14"/>
      <c r="E186" s="14"/>
    </row>
    <row r="187" spans="3:5" ht="15" customHeight="1" x14ac:dyDescent="0.25">
      <c r="C187" s="73"/>
      <c r="D187" s="14"/>
      <c r="E187" s="14"/>
    </row>
    <row r="188" spans="3:5" ht="15" customHeight="1" x14ac:dyDescent="0.25">
      <c r="C188" s="73"/>
      <c r="D188" s="14"/>
      <c r="E188" s="14"/>
    </row>
    <row r="189" spans="3:5" ht="15" customHeight="1" x14ac:dyDescent="0.25">
      <c r="C189" s="73"/>
      <c r="D189" s="14"/>
      <c r="E189" s="14"/>
    </row>
    <row r="190" spans="3:5" ht="15" customHeight="1" x14ac:dyDescent="0.25">
      <c r="C190" s="73"/>
      <c r="D190" s="14"/>
      <c r="E190" s="14"/>
    </row>
    <row r="191" spans="3:5" ht="15" customHeight="1" x14ac:dyDescent="0.25">
      <c r="C191" s="73"/>
      <c r="D191" s="14"/>
      <c r="E191" s="14"/>
    </row>
    <row r="192" spans="3:5" ht="15" customHeight="1" x14ac:dyDescent="0.25">
      <c r="C192" s="73"/>
      <c r="D192" s="14"/>
      <c r="E192" s="14"/>
    </row>
    <row r="193" spans="3:5" ht="15" customHeight="1" x14ac:dyDescent="0.25">
      <c r="C193" s="73"/>
      <c r="D193" s="14"/>
      <c r="E193" s="14"/>
    </row>
    <row r="194" spans="3:5" ht="15" customHeight="1" x14ac:dyDescent="0.25">
      <c r="C194" s="73"/>
      <c r="D194" s="14"/>
      <c r="E194" s="14"/>
    </row>
    <row r="195" spans="3:5" ht="15" customHeight="1" x14ac:dyDescent="0.25">
      <c r="C195" s="73"/>
      <c r="D195" s="14"/>
      <c r="E195" s="14"/>
    </row>
    <row r="196" spans="3:5" ht="15" customHeight="1" x14ac:dyDescent="0.25">
      <c r="C196" s="73"/>
      <c r="D196" s="14"/>
      <c r="E196" s="14"/>
    </row>
    <row r="197" spans="3:5" ht="15" customHeight="1" x14ac:dyDescent="0.25">
      <c r="C197" s="73"/>
      <c r="D197" s="14"/>
      <c r="E197" s="14"/>
    </row>
    <row r="198" spans="3:5" ht="15" customHeight="1" x14ac:dyDescent="0.25">
      <c r="C198" s="73"/>
      <c r="D198" s="14"/>
      <c r="E198" s="14"/>
    </row>
    <row r="199" spans="3:5" ht="15" customHeight="1" x14ac:dyDescent="0.25">
      <c r="C199" s="73"/>
      <c r="D199" s="14"/>
      <c r="E199" s="14"/>
    </row>
    <row r="200" spans="3:5" ht="15" customHeight="1" x14ac:dyDescent="0.25">
      <c r="C200" s="73"/>
      <c r="D200" s="14"/>
      <c r="E200" s="14"/>
    </row>
    <row r="201" spans="3:5" ht="15" customHeight="1" x14ac:dyDescent="0.25">
      <c r="C201" s="73"/>
      <c r="D201" s="14"/>
      <c r="E201" s="14"/>
    </row>
    <row r="202" spans="3:5" ht="15" customHeight="1" x14ac:dyDescent="0.25">
      <c r="C202" s="73"/>
      <c r="D202" s="14"/>
      <c r="E202" s="14"/>
    </row>
    <row r="203" spans="3:5" ht="15" customHeight="1" x14ac:dyDescent="0.25">
      <c r="C203" s="73"/>
      <c r="D203" s="14"/>
      <c r="E203" s="14"/>
    </row>
    <row r="204" spans="3:5" ht="15" customHeight="1" x14ac:dyDescent="0.25">
      <c r="C204" s="73"/>
      <c r="D204" s="14"/>
      <c r="E204" s="14"/>
    </row>
    <row r="205" spans="3:5" ht="15" customHeight="1" x14ac:dyDescent="0.25">
      <c r="C205" s="73"/>
      <c r="D205" s="14"/>
      <c r="E205" s="14"/>
    </row>
    <row r="206" spans="3:5" ht="15" customHeight="1" x14ac:dyDescent="0.25">
      <c r="C206" s="73"/>
      <c r="D206" s="14"/>
      <c r="E206" s="14"/>
    </row>
    <row r="207" spans="3:5" ht="15" customHeight="1" x14ac:dyDescent="0.25">
      <c r="C207" s="73"/>
      <c r="D207" s="14"/>
      <c r="E207" s="14"/>
    </row>
    <row r="208" spans="3:5" ht="15" customHeight="1" x14ac:dyDescent="0.25">
      <c r="C208" s="73"/>
      <c r="D208" s="14"/>
      <c r="E208" s="14"/>
    </row>
    <row r="209" spans="3:5" ht="15" customHeight="1" x14ac:dyDescent="0.25">
      <c r="C209" s="73"/>
      <c r="D209" s="14"/>
      <c r="E209" s="14"/>
    </row>
    <row r="210" spans="3:5" ht="15" customHeight="1" x14ac:dyDescent="0.25">
      <c r="C210" s="73"/>
      <c r="D210" s="14"/>
      <c r="E210" s="14"/>
    </row>
    <row r="211" spans="3:5" ht="15" customHeight="1" x14ac:dyDescent="0.25">
      <c r="C211" s="73"/>
      <c r="D211" s="14"/>
      <c r="E211" s="14"/>
    </row>
    <row r="212" spans="3:5" ht="15" customHeight="1" x14ac:dyDescent="0.25">
      <c r="C212" s="73"/>
      <c r="D212" s="14"/>
      <c r="E212" s="14"/>
    </row>
    <row r="213" spans="3:5" ht="15" customHeight="1" x14ac:dyDescent="0.25">
      <c r="C213" s="73"/>
      <c r="D213" s="14"/>
      <c r="E213" s="14"/>
    </row>
    <row r="214" spans="3:5" ht="15" customHeight="1" x14ac:dyDescent="0.25">
      <c r="C214" s="73"/>
      <c r="D214" s="14"/>
      <c r="E214" s="14"/>
    </row>
    <row r="215" spans="3:5" ht="15" customHeight="1" x14ac:dyDescent="0.25">
      <c r="C215" s="73"/>
      <c r="D215" s="14"/>
      <c r="E215" s="14"/>
    </row>
    <row r="216" spans="3:5" ht="15" customHeight="1" x14ac:dyDescent="0.25">
      <c r="C216" s="73"/>
      <c r="D216" s="14"/>
      <c r="E216" s="14"/>
    </row>
    <row r="217" spans="3:5" ht="15" customHeight="1" x14ac:dyDescent="0.25">
      <c r="C217" s="73"/>
      <c r="D217" s="14"/>
      <c r="E217" s="14"/>
    </row>
    <row r="218" spans="3:5" ht="15" customHeight="1" x14ac:dyDescent="0.25">
      <c r="C218" s="73"/>
      <c r="D218" s="14"/>
      <c r="E218" s="14"/>
    </row>
    <row r="219" spans="3:5" ht="15" customHeight="1" x14ac:dyDescent="0.25">
      <c r="C219" s="73"/>
      <c r="D219" s="14"/>
      <c r="E219" s="14"/>
    </row>
    <row r="220" spans="3:5" ht="15" customHeight="1" x14ac:dyDescent="0.25">
      <c r="C220" s="73"/>
      <c r="D220" s="14"/>
      <c r="E220" s="14"/>
    </row>
    <row r="221" spans="3:5" ht="15" customHeight="1" x14ac:dyDescent="0.25">
      <c r="C221" s="73"/>
      <c r="D221" s="14"/>
      <c r="E221" s="14"/>
    </row>
    <row r="222" spans="3:5" ht="15" customHeight="1" x14ac:dyDescent="0.25">
      <c r="C222" s="73"/>
      <c r="D222" s="14"/>
      <c r="E222" s="14"/>
    </row>
    <row r="223" spans="3:5" ht="15" customHeight="1" x14ac:dyDescent="0.25">
      <c r="C223" s="73"/>
      <c r="D223" s="14"/>
      <c r="E223" s="14"/>
    </row>
    <row r="224" spans="3:5" ht="15" customHeight="1" x14ac:dyDescent="0.25">
      <c r="C224" s="73"/>
      <c r="D224" s="14"/>
      <c r="E224" s="14"/>
    </row>
    <row r="225" spans="3:5" ht="15" customHeight="1" x14ac:dyDescent="0.25">
      <c r="C225" s="73"/>
      <c r="D225" s="14"/>
      <c r="E225" s="14"/>
    </row>
    <row r="226" spans="3:5" ht="15" customHeight="1" x14ac:dyDescent="0.25">
      <c r="C226" s="73"/>
      <c r="D226" s="14"/>
      <c r="E226" s="14"/>
    </row>
    <row r="227" spans="3:5" ht="15" customHeight="1" x14ac:dyDescent="0.25">
      <c r="C227" s="73"/>
      <c r="D227" s="14"/>
      <c r="E227" s="14"/>
    </row>
    <row r="228" spans="3:5" ht="15" customHeight="1" x14ac:dyDescent="0.25">
      <c r="C228" s="73"/>
      <c r="D228" s="14"/>
      <c r="E228" s="14"/>
    </row>
    <row r="229" spans="3:5" ht="15" customHeight="1" x14ac:dyDescent="0.25">
      <c r="C229" s="73"/>
      <c r="D229" s="14"/>
      <c r="E229" s="14"/>
    </row>
    <row r="230" spans="3:5" ht="15" customHeight="1" x14ac:dyDescent="0.25">
      <c r="C230" s="73"/>
      <c r="D230" s="14"/>
      <c r="E230" s="14"/>
    </row>
    <row r="231" spans="3:5" ht="15" customHeight="1" x14ac:dyDescent="0.25">
      <c r="C231" s="73"/>
      <c r="D231" s="14"/>
      <c r="E231" s="14"/>
    </row>
    <row r="232" spans="3:5" ht="15" customHeight="1" x14ac:dyDescent="0.25">
      <c r="C232" s="73"/>
      <c r="D232" s="14"/>
      <c r="E232" s="14"/>
    </row>
    <row r="233" spans="3:5" ht="15" customHeight="1" x14ac:dyDescent="0.25">
      <c r="C233" s="73"/>
      <c r="D233" s="14"/>
      <c r="E233" s="14"/>
    </row>
    <row r="234" spans="3:5" ht="15" customHeight="1" x14ac:dyDescent="0.25">
      <c r="C234" s="73"/>
      <c r="D234" s="14"/>
      <c r="E234" s="14"/>
    </row>
    <row r="235" spans="3:5" ht="15" customHeight="1" x14ac:dyDescent="0.25">
      <c r="C235" s="73"/>
      <c r="D235" s="14"/>
      <c r="E235" s="14"/>
    </row>
    <row r="236" spans="3:5" ht="15" customHeight="1" x14ac:dyDescent="0.25">
      <c r="C236" s="73"/>
      <c r="D236" s="14"/>
      <c r="E236" s="14"/>
    </row>
    <row r="237" spans="3:5" ht="15" customHeight="1" x14ac:dyDescent="0.25">
      <c r="C237" s="73"/>
      <c r="D237" s="14"/>
      <c r="E237" s="14"/>
    </row>
    <row r="238" spans="3:5" ht="15" customHeight="1" x14ac:dyDescent="0.25">
      <c r="C238" s="73"/>
      <c r="D238" s="14"/>
      <c r="E238" s="14"/>
    </row>
    <row r="239" spans="3:5" ht="15" customHeight="1" x14ac:dyDescent="0.25">
      <c r="C239" s="73"/>
      <c r="D239" s="14"/>
      <c r="E239" s="14"/>
    </row>
    <row r="240" spans="3:5" ht="15" customHeight="1" x14ac:dyDescent="0.25">
      <c r="C240" s="73"/>
      <c r="D240" s="14"/>
      <c r="E240" s="14"/>
    </row>
    <row r="241" spans="3:5" ht="15" customHeight="1" x14ac:dyDescent="0.25">
      <c r="C241" s="73"/>
      <c r="D241" s="14"/>
      <c r="E241" s="14"/>
    </row>
    <row r="242" spans="3:5" ht="15" customHeight="1" x14ac:dyDescent="0.25">
      <c r="C242" s="73"/>
      <c r="D242" s="14"/>
      <c r="E242" s="14"/>
    </row>
    <row r="243" spans="3:5" ht="15" customHeight="1" x14ac:dyDescent="0.25">
      <c r="C243" s="73"/>
      <c r="D243" s="14"/>
      <c r="E243" s="14"/>
    </row>
    <row r="244" spans="3:5" ht="15" customHeight="1" x14ac:dyDescent="0.25">
      <c r="C244" s="73"/>
      <c r="D244" s="14"/>
      <c r="E244" s="14"/>
    </row>
    <row r="245" spans="3:5" ht="15" customHeight="1" x14ac:dyDescent="0.25">
      <c r="C245" s="73"/>
      <c r="D245" s="14"/>
      <c r="E245" s="14"/>
    </row>
    <row r="246" spans="3:5" ht="15" customHeight="1" x14ac:dyDescent="0.25">
      <c r="C246" s="73"/>
      <c r="D246" s="14"/>
      <c r="E246" s="14"/>
    </row>
    <row r="247" spans="3:5" ht="15" customHeight="1" x14ac:dyDescent="0.25">
      <c r="C247" s="73"/>
      <c r="D247" s="14"/>
      <c r="E247" s="14"/>
    </row>
    <row r="248" spans="3:5" ht="15" customHeight="1" x14ac:dyDescent="0.25">
      <c r="C248" s="73"/>
      <c r="D248" s="14"/>
      <c r="E248" s="14"/>
    </row>
    <row r="249" spans="3:5" ht="15" customHeight="1" x14ac:dyDescent="0.25">
      <c r="C249" s="73"/>
      <c r="D249" s="14"/>
      <c r="E249" s="14"/>
    </row>
    <row r="250" spans="3:5" ht="15" customHeight="1" x14ac:dyDescent="0.25">
      <c r="C250" s="73"/>
      <c r="D250" s="14"/>
      <c r="E250" s="14"/>
    </row>
    <row r="251" spans="3:5" ht="15" customHeight="1" x14ac:dyDescent="0.25">
      <c r="C251" s="73"/>
      <c r="D251" s="14"/>
      <c r="E251" s="14"/>
    </row>
    <row r="252" spans="3:5" ht="15" customHeight="1" x14ac:dyDescent="0.25">
      <c r="C252" s="73"/>
      <c r="D252" s="14"/>
      <c r="E252" s="14"/>
    </row>
    <row r="253" spans="3:5" ht="15" customHeight="1" x14ac:dyDescent="0.25">
      <c r="C253" s="73"/>
      <c r="D253" s="14"/>
      <c r="E253" s="14"/>
    </row>
    <row r="254" spans="3:5" ht="15" customHeight="1" x14ac:dyDescent="0.25">
      <c r="C254" s="73"/>
      <c r="D254" s="14"/>
      <c r="E254" s="14"/>
    </row>
    <row r="255" spans="3:5" ht="15" customHeight="1" x14ac:dyDescent="0.25">
      <c r="C255" s="73"/>
      <c r="D255" s="14"/>
      <c r="E255" s="14"/>
    </row>
    <row r="256" spans="3:5" ht="15" customHeight="1" x14ac:dyDescent="0.25">
      <c r="C256" s="73"/>
      <c r="D256" s="14"/>
      <c r="E256" s="14"/>
    </row>
    <row r="257" spans="3:5" ht="15" customHeight="1" x14ac:dyDescent="0.25">
      <c r="C257" s="73"/>
      <c r="D257" s="14"/>
      <c r="E257" s="14"/>
    </row>
    <row r="258" spans="3:5" ht="15" customHeight="1" x14ac:dyDescent="0.25">
      <c r="C258" s="73"/>
      <c r="D258" s="14"/>
      <c r="E258" s="14"/>
    </row>
    <row r="259" spans="3:5" ht="15" customHeight="1" x14ac:dyDescent="0.25">
      <c r="C259" s="73"/>
      <c r="D259" s="14"/>
      <c r="E259" s="14"/>
    </row>
    <row r="260" spans="3:5" ht="15" customHeight="1" x14ac:dyDescent="0.25">
      <c r="C260" s="73"/>
      <c r="D260" s="14"/>
      <c r="E260" s="14"/>
    </row>
    <row r="261" spans="3:5" ht="15" customHeight="1" x14ac:dyDescent="0.25">
      <c r="C261" s="73"/>
      <c r="D261" s="14"/>
      <c r="E261" s="14"/>
    </row>
    <row r="262" spans="3:5" ht="15" customHeight="1" x14ac:dyDescent="0.25">
      <c r="C262" s="73"/>
      <c r="D262" s="14"/>
      <c r="E262" s="14"/>
    </row>
    <row r="263" spans="3:5" ht="15" customHeight="1" x14ac:dyDescent="0.25">
      <c r="C263" s="73"/>
      <c r="D263" s="14"/>
      <c r="E263" s="14"/>
    </row>
    <row r="264" spans="3:5" ht="15" customHeight="1" x14ac:dyDescent="0.25">
      <c r="C264" s="73"/>
      <c r="D264" s="14"/>
      <c r="E264" s="14"/>
    </row>
    <row r="265" spans="3:5" ht="15" customHeight="1" x14ac:dyDescent="0.25">
      <c r="C265" s="73"/>
      <c r="D265" s="14"/>
      <c r="E265" s="14"/>
    </row>
    <row r="266" spans="3:5" ht="15" customHeight="1" x14ac:dyDescent="0.25">
      <c r="C266" s="73"/>
      <c r="D266" s="14"/>
      <c r="E266" s="14"/>
    </row>
    <row r="267" spans="3:5" ht="15" customHeight="1" x14ac:dyDescent="0.25">
      <c r="C267" s="73"/>
      <c r="D267" s="14"/>
      <c r="E267" s="14"/>
    </row>
    <row r="268" spans="3:5" ht="15" customHeight="1" x14ac:dyDescent="0.25">
      <c r="C268" s="73"/>
      <c r="D268" s="14"/>
      <c r="E268" s="14"/>
    </row>
    <row r="269" spans="3:5" ht="15" customHeight="1" x14ac:dyDescent="0.25">
      <c r="C269" s="73"/>
      <c r="D269" s="14"/>
      <c r="E269" s="14"/>
    </row>
    <row r="270" spans="3:5" ht="15" customHeight="1" x14ac:dyDescent="0.25">
      <c r="C270" s="73"/>
      <c r="D270" s="14"/>
      <c r="E270" s="14"/>
    </row>
    <row r="271" spans="3:5" ht="15" customHeight="1" x14ac:dyDescent="0.25">
      <c r="C271" s="73"/>
      <c r="D271" s="14"/>
      <c r="E271" s="14"/>
    </row>
    <row r="272" spans="3:5" ht="15" customHeight="1" x14ac:dyDescent="0.25">
      <c r="C272" s="73"/>
      <c r="D272" s="14"/>
      <c r="E272" s="14"/>
    </row>
    <row r="273" spans="3:5" ht="15" customHeight="1" x14ac:dyDescent="0.25">
      <c r="C273" s="73"/>
      <c r="D273" s="14"/>
      <c r="E273" s="14"/>
    </row>
    <row r="274" spans="3:5" ht="15" customHeight="1" x14ac:dyDescent="0.25">
      <c r="C274" s="73"/>
      <c r="D274" s="14"/>
      <c r="E274" s="14"/>
    </row>
    <row r="275" spans="3:5" ht="15" customHeight="1" x14ac:dyDescent="0.25">
      <c r="C275" s="73"/>
      <c r="D275" s="14"/>
      <c r="E275" s="14"/>
    </row>
    <row r="276" spans="3:5" ht="15" customHeight="1" x14ac:dyDescent="0.25">
      <c r="C276" s="73"/>
      <c r="D276" s="14"/>
      <c r="E276" s="14"/>
    </row>
    <row r="277" spans="3:5" ht="15" customHeight="1" x14ac:dyDescent="0.25">
      <c r="C277" s="73"/>
      <c r="D277" s="14"/>
      <c r="E277" s="14"/>
    </row>
    <row r="278" spans="3:5" ht="15" customHeight="1" x14ac:dyDescent="0.25">
      <c r="C278" s="73"/>
      <c r="D278" s="14"/>
      <c r="E278" s="14"/>
    </row>
    <row r="279" spans="3:5" ht="15" customHeight="1" x14ac:dyDescent="0.25">
      <c r="C279" s="73"/>
      <c r="D279" s="14"/>
      <c r="E279" s="14"/>
    </row>
    <row r="280" spans="3:5" ht="15" customHeight="1" x14ac:dyDescent="0.25">
      <c r="C280" s="73"/>
      <c r="D280" s="14"/>
      <c r="E280" s="14"/>
    </row>
    <row r="281" spans="3:5" ht="15" customHeight="1" x14ac:dyDescent="0.25">
      <c r="C281" s="73"/>
      <c r="D281" s="14"/>
      <c r="E281" s="14"/>
    </row>
    <row r="282" spans="3:5" ht="15" customHeight="1" x14ac:dyDescent="0.25">
      <c r="C282" s="73"/>
      <c r="D282" s="14"/>
      <c r="E282" s="14"/>
    </row>
    <row r="283" spans="3:5" ht="15" customHeight="1" x14ac:dyDescent="0.25">
      <c r="C283" s="73"/>
      <c r="D283" s="14"/>
      <c r="E283" s="14"/>
    </row>
    <row r="284" spans="3:5" ht="15" customHeight="1" x14ac:dyDescent="0.25">
      <c r="C284" s="73"/>
      <c r="D284" s="14"/>
      <c r="E284" s="14"/>
    </row>
    <row r="285" spans="3:5" ht="15" customHeight="1" x14ac:dyDescent="0.25">
      <c r="C285" s="73"/>
      <c r="D285" s="14"/>
      <c r="E285" s="14"/>
    </row>
    <row r="286" spans="3:5" ht="15" customHeight="1" x14ac:dyDescent="0.25">
      <c r="C286" s="73"/>
      <c r="D286" s="14"/>
      <c r="E286" s="14"/>
    </row>
    <row r="287" spans="3:5" ht="15" customHeight="1" x14ac:dyDescent="0.25">
      <c r="C287" s="73"/>
      <c r="D287" s="14"/>
      <c r="E287" s="14"/>
    </row>
    <row r="288" spans="3:5" ht="15" customHeight="1" x14ac:dyDescent="0.25">
      <c r="C288" s="73"/>
      <c r="D288" s="14"/>
      <c r="E288" s="14"/>
    </row>
    <row r="289" spans="3:5" ht="15" customHeight="1" x14ac:dyDescent="0.25">
      <c r="C289" s="73"/>
      <c r="D289" s="14"/>
      <c r="E289" s="14"/>
    </row>
    <row r="290" spans="3:5" ht="15" customHeight="1" x14ac:dyDescent="0.25">
      <c r="C290" s="73"/>
      <c r="D290" s="14"/>
      <c r="E290" s="14"/>
    </row>
    <row r="291" spans="3:5" ht="15" customHeight="1" x14ac:dyDescent="0.25">
      <c r="C291" s="73"/>
      <c r="D291" s="14"/>
      <c r="E291" s="14"/>
    </row>
    <row r="292" spans="3:5" ht="15" customHeight="1" x14ac:dyDescent="0.25">
      <c r="C292" s="73"/>
      <c r="D292" s="14"/>
      <c r="E292" s="14"/>
    </row>
    <row r="293" spans="3:5" ht="15" customHeight="1" x14ac:dyDescent="0.25">
      <c r="C293" s="73"/>
      <c r="D293" s="14"/>
      <c r="E293" s="14"/>
    </row>
    <row r="294" spans="3:5" ht="15" customHeight="1" x14ac:dyDescent="0.25">
      <c r="C294" s="73"/>
      <c r="D294" s="14"/>
      <c r="E294" s="14"/>
    </row>
    <row r="295" spans="3:5" ht="15" customHeight="1" x14ac:dyDescent="0.25">
      <c r="C295" s="73"/>
      <c r="D295" s="14"/>
      <c r="E295" s="14"/>
    </row>
    <row r="296" spans="3:5" ht="15" customHeight="1" x14ac:dyDescent="0.25">
      <c r="C296" s="73"/>
      <c r="D296" s="14"/>
      <c r="E296" s="14"/>
    </row>
    <row r="297" spans="3:5" ht="15" customHeight="1" x14ac:dyDescent="0.25">
      <c r="C297" s="73"/>
      <c r="D297" s="14"/>
      <c r="E297" s="14"/>
    </row>
    <row r="298" spans="3:5" ht="15" customHeight="1" x14ac:dyDescent="0.25">
      <c r="C298" s="73"/>
      <c r="D298" s="14"/>
      <c r="E298" s="14"/>
    </row>
    <row r="299" spans="3:5" ht="15" customHeight="1" x14ac:dyDescent="0.25">
      <c r="C299" s="73"/>
      <c r="D299" s="14"/>
      <c r="E299" s="14"/>
    </row>
    <row r="300" spans="3:5" ht="15" customHeight="1" x14ac:dyDescent="0.25">
      <c r="C300" s="73"/>
      <c r="D300" s="14"/>
      <c r="E300" s="14"/>
    </row>
    <row r="301" spans="3:5" ht="15" customHeight="1" x14ac:dyDescent="0.25">
      <c r="C301" s="73"/>
      <c r="D301" s="14"/>
      <c r="E301" s="14"/>
    </row>
    <row r="302" spans="3:5" ht="15" customHeight="1" x14ac:dyDescent="0.25">
      <c r="C302" s="73"/>
      <c r="D302" s="14"/>
      <c r="E302" s="14"/>
    </row>
    <row r="303" spans="3:5" ht="15" customHeight="1" x14ac:dyDescent="0.25">
      <c r="C303" s="73"/>
      <c r="D303" s="14"/>
      <c r="E303" s="14"/>
    </row>
    <row r="304" spans="3:5" ht="15" customHeight="1" x14ac:dyDescent="0.25">
      <c r="C304" s="73"/>
      <c r="D304" s="14"/>
      <c r="E304" s="14"/>
    </row>
    <row r="305" spans="3:5" ht="15" customHeight="1" x14ac:dyDescent="0.25">
      <c r="C305" s="73"/>
      <c r="D305" s="14"/>
      <c r="E305" s="14"/>
    </row>
    <row r="306" spans="3:5" ht="15" customHeight="1" x14ac:dyDescent="0.25">
      <c r="C306" s="73"/>
      <c r="D306" s="14"/>
      <c r="E306" s="14"/>
    </row>
    <row r="307" spans="3:5" ht="15" customHeight="1" x14ac:dyDescent="0.25">
      <c r="C307" s="73"/>
      <c r="D307" s="14"/>
      <c r="E307" s="14"/>
    </row>
    <row r="308" spans="3:5" ht="15" customHeight="1" x14ac:dyDescent="0.25">
      <c r="C308" s="73"/>
      <c r="D308" s="14"/>
      <c r="E308" s="14"/>
    </row>
    <row r="309" spans="3:5" ht="15" customHeight="1" x14ac:dyDescent="0.25">
      <c r="C309" s="73"/>
      <c r="D309" s="14"/>
      <c r="E309" s="14"/>
    </row>
    <row r="310" spans="3:5" ht="15" customHeight="1" x14ac:dyDescent="0.25">
      <c r="C310" s="73"/>
      <c r="D310" s="14"/>
      <c r="E310" s="14"/>
    </row>
    <row r="311" spans="3:5" ht="15" customHeight="1" x14ac:dyDescent="0.25">
      <c r="C311" s="73"/>
      <c r="D311" s="14"/>
      <c r="E311" s="14"/>
    </row>
    <row r="312" spans="3:5" ht="15" customHeight="1" x14ac:dyDescent="0.25">
      <c r="C312" s="73"/>
      <c r="D312" s="14"/>
      <c r="E312" s="14"/>
    </row>
    <row r="313" spans="3:5" ht="15" customHeight="1" x14ac:dyDescent="0.25">
      <c r="C313" s="73"/>
      <c r="D313" s="14"/>
      <c r="E313" s="14"/>
    </row>
    <row r="314" spans="3:5" ht="15" customHeight="1" x14ac:dyDescent="0.25">
      <c r="C314" s="73"/>
      <c r="D314" s="14"/>
      <c r="E314" s="14"/>
    </row>
    <row r="315" spans="3:5" ht="15" customHeight="1" x14ac:dyDescent="0.25">
      <c r="C315" s="73"/>
      <c r="D315" s="14"/>
      <c r="E315" s="14"/>
    </row>
    <row r="316" spans="3:5" ht="15" customHeight="1" x14ac:dyDescent="0.25">
      <c r="C316" s="73"/>
      <c r="D316" s="14"/>
      <c r="E316" s="14"/>
    </row>
    <row r="317" spans="3:5" ht="15" customHeight="1" x14ac:dyDescent="0.25">
      <c r="C317" s="73"/>
      <c r="D317" s="14"/>
      <c r="E317" s="14"/>
    </row>
    <row r="318" spans="3:5" ht="15" customHeight="1" x14ac:dyDescent="0.25">
      <c r="C318" s="73"/>
      <c r="D318" s="14"/>
      <c r="E318" s="14"/>
    </row>
    <row r="319" spans="3:5" ht="15" customHeight="1" x14ac:dyDescent="0.25">
      <c r="C319" s="73"/>
      <c r="D319" s="14"/>
      <c r="E319" s="14"/>
    </row>
    <row r="320" spans="3:5" ht="15" customHeight="1" x14ac:dyDescent="0.25">
      <c r="C320" s="73"/>
      <c r="D320" s="14"/>
      <c r="E320" s="14"/>
    </row>
    <row r="321" spans="3:5" ht="15" customHeight="1" x14ac:dyDescent="0.25">
      <c r="C321" s="73"/>
      <c r="D321" s="14"/>
      <c r="E321" s="14"/>
    </row>
    <row r="322" spans="3:5" ht="15" customHeight="1" x14ac:dyDescent="0.25">
      <c r="C322" s="73"/>
      <c r="D322" s="14"/>
      <c r="E322" s="14"/>
    </row>
    <row r="323" spans="3:5" ht="15" customHeight="1" x14ac:dyDescent="0.25">
      <c r="C323" s="73"/>
      <c r="D323" s="14"/>
      <c r="E323" s="14"/>
    </row>
    <row r="324" spans="3:5" ht="15" customHeight="1" x14ac:dyDescent="0.25">
      <c r="C324" s="73"/>
      <c r="D324" s="14"/>
      <c r="E324" s="14"/>
    </row>
    <row r="325" spans="3:5" ht="15" customHeight="1" x14ac:dyDescent="0.25">
      <c r="C325" s="73"/>
      <c r="D325" s="14"/>
      <c r="E325" s="14"/>
    </row>
    <row r="326" spans="3:5" ht="15" customHeight="1" x14ac:dyDescent="0.25">
      <c r="C326" s="73"/>
      <c r="D326" s="14"/>
      <c r="E326" s="14"/>
    </row>
    <row r="327" spans="3:5" ht="15" customHeight="1" x14ac:dyDescent="0.25">
      <c r="C327" s="73"/>
      <c r="D327" s="14"/>
      <c r="E327" s="14"/>
    </row>
    <row r="328" spans="3:5" ht="15" customHeight="1" x14ac:dyDescent="0.25">
      <c r="C328" s="73"/>
      <c r="D328" s="14"/>
      <c r="E328" s="14"/>
    </row>
    <row r="329" spans="3:5" ht="15" customHeight="1" x14ac:dyDescent="0.25">
      <c r="C329" s="73"/>
      <c r="D329" s="14"/>
      <c r="E329" s="14"/>
    </row>
    <row r="330" spans="3:5" ht="15" customHeight="1" x14ac:dyDescent="0.25">
      <c r="C330" s="73"/>
      <c r="D330" s="14"/>
      <c r="E330" s="14"/>
    </row>
    <row r="331" spans="3:5" ht="15" customHeight="1" x14ac:dyDescent="0.25">
      <c r="C331" s="73"/>
      <c r="D331" s="14"/>
      <c r="E331" s="14"/>
    </row>
    <row r="332" spans="3:5" ht="15" customHeight="1" x14ac:dyDescent="0.25">
      <c r="C332" s="73"/>
      <c r="D332" s="14"/>
      <c r="E332" s="14"/>
    </row>
    <row r="333" spans="3:5" ht="15" customHeight="1" x14ac:dyDescent="0.25">
      <c r="C333" s="73"/>
      <c r="D333" s="14"/>
      <c r="E333" s="14"/>
    </row>
    <row r="334" spans="3:5" ht="15" customHeight="1" x14ac:dyDescent="0.25">
      <c r="C334" s="73"/>
      <c r="D334" s="14"/>
      <c r="E334" s="14"/>
    </row>
    <row r="335" spans="3:5" ht="15" customHeight="1" x14ac:dyDescent="0.25">
      <c r="C335" s="73"/>
      <c r="D335" s="14"/>
      <c r="E335" s="14"/>
    </row>
    <row r="336" spans="3:5" ht="15" customHeight="1" x14ac:dyDescent="0.25">
      <c r="C336" s="73"/>
      <c r="D336" s="14"/>
      <c r="E336" s="14"/>
    </row>
    <row r="337" spans="3:5" ht="15" customHeight="1" x14ac:dyDescent="0.25">
      <c r="C337" s="73"/>
      <c r="D337" s="14"/>
      <c r="E337" s="14"/>
    </row>
    <row r="338" spans="3:5" ht="15" customHeight="1" x14ac:dyDescent="0.25">
      <c r="C338" s="73"/>
      <c r="D338" s="14"/>
      <c r="E338" s="14"/>
    </row>
    <row r="339" spans="3:5" ht="15" customHeight="1" x14ac:dyDescent="0.25">
      <c r="C339" s="73"/>
      <c r="D339" s="14"/>
      <c r="E339" s="14"/>
    </row>
    <row r="340" spans="3:5" ht="15" customHeight="1" x14ac:dyDescent="0.25">
      <c r="C340" s="73"/>
      <c r="D340" s="14"/>
      <c r="E340" s="14"/>
    </row>
    <row r="341" spans="3:5" ht="15" customHeight="1" x14ac:dyDescent="0.25">
      <c r="C341" s="73"/>
      <c r="D341" s="14"/>
      <c r="E341" s="14"/>
    </row>
    <row r="342" spans="3:5" ht="15" customHeight="1" x14ac:dyDescent="0.25">
      <c r="C342" s="73"/>
      <c r="D342" s="14"/>
      <c r="E342" s="14"/>
    </row>
    <row r="343" spans="3:5" ht="15" customHeight="1" x14ac:dyDescent="0.25">
      <c r="C343" s="73"/>
      <c r="D343" s="14"/>
      <c r="E343" s="14"/>
    </row>
    <row r="344" spans="3:5" ht="15" customHeight="1" x14ac:dyDescent="0.25">
      <c r="C344" s="73"/>
      <c r="D344" s="14"/>
      <c r="E344" s="14"/>
    </row>
    <row r="345" spans="3:5" ht="15" customHeight="1" x14ac:dyDescent="0.25">
      <c r="C345" s="73"/>
      <c r="D345" s="14"/>
      <c r="E345" s="14"/>
    </row>
    <row r="346" spans="3:5" ht="15" customHeight="1" x14ac:dyDescent="0.25">
      <c r="C346" s="73"/>
      <c r="D346" s="14"/>
      <c r="E346" s="14"/>
    </row>
    <row r="347" spans="3:5" ht="15" customHeight="1" x14ac:dyDescent="0.25">
      <c r="C347" s="73"/>
      <c r="D347" s="14"/>
      <c r="E347" s="14"/>
    </row>
    <row r="348" spans="3:5" ht="15" customHeight="1" x14ac:dyDescent="0.25">
      <c r="C348" s="73"/>
      <c r="D348" s="14"/>
      <c r="E348" s="14"/>
    </row>
    <row r="349" spans="3:5" ht="15" customHeight="1" x14ac:dyDescent="0.25">
      <c r="C349" s="73"/>
      <c r="D349" s="14"/>
      <c r="E349" s="14"/>
    </row>
    <row r="350" spans="3:5" ht="15" customHeight="1" x14ac:dyDescent="0.25">
      <c r="C350" s="73"/>
      <c r="D350" s="14"/>
      <c r="E350" s="14"/>
    </row>
    <row r="351" spans="3:5" ht="15" customHeight="1" x14ac:dyDescent="0.25">
      <c r="C351" s="73"/>
      <c r="D351" s="14"/>
      <c r="E351" s="14"/>
    </row>
    <row r="352" spans="3:5" ht="15" customHeight="1" x14ac:dyDescent="0.25">
      <c r="C352" s="73"/>
      <c r="D352" s="14"/>
      <c r="E352" s="14"/>
    </row>
    <row r="353" spans="3:5" ht="15" customHeight="1" x14ac:dyDescent="0.25">
      <c r="C353" s="73"/>
      <c r="D353" s="14"/>
      <c r="E353" s="14"/>
    </row>
    <row r="354" spans="3:5" ht="15" customHeight="1" x14ac:dyDescent="0.25">
      <c r="C354" s="73"/>
      <c r="D354" s="14"/>
      <c r="E354" s="14"/>
    </row>
    <row r="355" spans="3:5" ht="15" customHeight="1" x14ac:dyDescent="0.25">
      <c r="C355" s="73"/>
      <c r="D355" s="14"/>
      <c r="E355" s="14"/>
    </row>
    <row r="356" spans="3:5" ht="15" customHeight="1" x14ac:dyDescent="0.25">
      <c r="C356" s="73"/>
      <c r="D356" s="14"/>
      <c r="E356" s="14"/>
    </row>
    <row r="357" spans="3:5" ht="15" customHeight="1" x14ac:dyDescent="0.25">
      <c r="C357" s="73"/>
      <c r="D357" s="14"/>
      <c r="E357" s="14"/>
    </row>
    <row r="358" spans="3:5" ht="15" customHeight="1" x14ac:dyDescent="0.25">
      <c r="C358" s="73"/>
      <c r="D358" s="14"/>
      <c r="E358" s="14"/>
    </row>
    <row r="359" spans="3:5" ht="15" customHeight="1" x14ac:dyDescent="0.25">
      <c r="C359" s="73"/>
      <c r="D359" s="14"/>
      <c r="E359" s="14"/>
    </row>
    <row r="360" spans="3:5" ht="15" customHeight="1" x14ac:dyDescent="0.25">
      <c r="C360" s="73"/>
      <c r="D360" s="14"/>
      <c r="E360" s="14"/>
    </row>
    <row r="361" spans="3:5" ht="15" customHeight="1" x14ac:dyDescent="0.25">
      <c r="C361" s="73"/>
      <c r="D361" s="14"/>
      <c r="E361" s="14"/>
    </row>
    <row r="362" spans="3:5" ht="15" customHeight="1" x14ac:dyDescent="0.25">
      <c r="C362" s="73"/>
      <c r="D362" s="14"/>
      <c r="E362" s="14"/>
    </row>
    <row r="363" spans="3:5" ht="15" customHeight="1" x14ac:dyDescent="0.25">
      <c r="C363" s="73"/>
      <c r="D363" s="14"/>
      <c r="E363" s="14"/>
    </row>
    <row r="364" spans="3:5" ht="15" customHeight="1" x14ac:dyDescent="0.25">
      <c r="C364" s="73"/>
      <c r="D364" s="14"/>
      <c r="E364" s="14"/>
    </row>
    <row r="365" spans="3:5" ht="15" customHeight="1" x14ac:dyDescent="0.25">
      <c r="C365" s="73"/>
      <c r="D365" s="14"/>
      <c r="E365" s="14"/>
    </row>
    <row r="366" spans="3:5" ht="15" customHeight="1" x14ac:dyDescent="0.25">
      <c r="C366" s="73"/>
      <c r="D366" s="14"/>
      <c r="E366" s="14"/>
    </row>
    <row r="367" spans="3:5" ht="15" customHeight="1" x14ac:dyDescent="0.25">
      <c r="C367" s="73"/>
      <c r="D367" s="14"/>
      <c r="E367" s="14"/>
    </row>
    <row r="368" spans="3:5" ht="15" customHeight="1" x14ac:dyDescent="0.25">
      <c r="C368" s="73"/>
      <c r="D368" s="14"/>
      <c r="E368" s="14"/>
    </row>
    <row r="369" spans="3:5" ht="15" customHeight="1" x14ac:dyDescent="0.25">
      <c r="C369" s="73"/>
      <c r="D369" s="14"/>
      <c r="E369" s="14"/>
    </row>
    <row r="370" spans="3:5" ht="15" customHeight="1" x14ac:dyDescent="0.25">
      <c r="C370" s="73"/>
      <c r="D370" s="14"/>
      <c r="E370" s="14"/>
    </row>
    <row r="371" spans="3:5" ht="15" customHeight="1" x14ac:dyDescent="0.25">
      <c r="C371" s="73"/>
      <c r="D371" s="14"/>
      <c r="E371" s="14"/>
    </row>
    <row r="372" spans="3:5" ht="15" customHeight="1" x14ac:dyDescent="0.25">
      <c r="C372" s="73"/>
      <c r="D372" s="14"/>
      <c r="E372" s="14"/>
    </row>
    <row r="373" spans="3:5" ht="15" customHeight="1" x14ac:dyDescent="0.25">
      <c r="C373" s="73"/>
      <c r="D373" s="14"/>
      <c r="E373" s="14"/>
    </row>
    <row r="374" spans="3:5" ht="15" customHeight="1" x14ac:dyDescent="0.25">
      <c r="C374" s="73"/>
      <c r="D374" s="14"/>
      <c r="E374" s="14"/>
    </row>
    <row r="375" spans="3:5" ht="15" customHeight="1" x14ac:dyDescent="0.25">
      <c r="C375" s="73"/>
      <c r="D375" s="14"/>
      <c r="E375" s="14"/>
    </row>
    <row r="376" spans="3:5" ht="15" customHeight="1" x14ac:dyDescent="0.25">
      <c r="C376" s="73"/>
      <c r="D376" s="14"/>
      <c r="E376" s="14"/>
    </row>
    <row r="377" spans="3:5" ht="15" customHeight="1" x14ac:dyDescent="0.25">
      <c r="C377" s="73"/>
      <c r="D377" s="14"/>
      <c r="E377" s="14"/>
    </row>
    <row r="378" spans="3:5" ht="15" customHeight="1" x14ac:dyDescent="0.25">
      <c r="C378" s="73"/>
      <c r="D378" s="14"/>
      <c r="E378" s="14"/>
    </row>
    <row r="379" spans="3:5" ht="15" customHeight="1" x14ac:dyDescent="0.25">
      <c r="C379" s="73"/>
      <c r="D379" s="14"/>
      <c r="E379" s="14"/>
    </row>
    <row r="380" spans="3:5" ht="15" customHeight="1" x14ac:dyDescent="0.25">
      <c r="C380" s="73"/>
      <c r="D380" s="14"/>
      <c r="E380" s="14"/>
    </row>
    <row r="381" spans="3:5" ht="15" customHeight="1" x14ac:dyDescent="0.25">
      <c r="C381" s="73"/>
      <c r="D381" s="14"/>
      <c r="E381" s="14"/>
    </row>
    <row r="382" spans="3:5" ht="15" customHeight="1" x14ac:dyDescent="0.25">
      <c r="C382" s="73"/>
      <c r="D382" s="14"/>
      <c r="E382" s="14"/>
    </row>
    <row r="383" spans="3:5" ht="15" customHeight="1" x14ac:dyDescent="0.25">
      <c r="C383" s="73"/>
      <c r="D383" s="14"/>
      <c r="E383" s="14"/>
    </row>
    <row r="384" spans="3:5" ht="15" customHeight="1" x14ac:dyDescent="0.25">
      <c r="C384" s="73"/>
      <c r="D384" s="14"/>
      <c r="E384" s="14"/>
    </row>
    <row r="385" spans="3:5" ht="15" customHeight="1" x14ac:dyDescent="0.25">
      <c r="C385" s="73"/>
      <c r="D385" s="14"/>
      <c r="E385" s="14"/>
    </row>
    <row r="386" spans="3:5" ht="15" customHeight="1" x14ac:dyDescent="0.25">
      <c r="C386" s="73"/>
      <c r="D386" s="14"/>
      <c r="E386" s="14"/>
    </row>
    <row r="387" spans="3:5" ht="15" customHeight="1" x14ac:dyDescent="0.25">
      <c r="C387" s="73"/>
      <c r="D387" s="14"/>
      <c r="E387" s="14"/>
    </row>
    <row r="388" spans="3:5" ht="15" customHeight="1" x14ac:dyDescent="0.25">
      <c r="C388" s="73"/>
      <c r="D388" s="14"/>
      <c r="E388" s="14"/>
    </row>
    <row r="389" spans="3:5" ht="15" customHeight="1" x14ac:dyDescent="0.25">
      <c r="C389" s="73"/>
      <c r="D389" s="14"/>
      <c r="E389" s="14"/>
    </row>
    <row r="390" spans="3:5" ht="15" customHeight="1" x14ac:dyDescent="0.25">
      <c r="C390" s="73"/>
      <c r="D390" s="14"/>
      <c r="E390" s="14"/>
    </row>
    <row r="391" spans="3:5" ht="15" customHeight="1" x14ac:dyDescent="0.25">
      <c r="C391" s="73"/>
      <c r="D391" s="14"/>
      <c r="E391" s="14"/>
    </row>
    <row r="392" spans="3:5" ht="15" customHeight="1" x14ac:dyDescent="0.25">
      <c r="C392" s="73"/>
      <c r="D392" s="14"/>
      <c r="E392" s="14"/>
    </row>
    <row r="393" spans="3:5" ht="15" customHeight="1" x14ac:dyDescent="0.25">
      <c r="C393" s="73"/>
      <c r="D393" s="14"/>
      <c r="E393" s="14"/>
    </row>
    <row r="394" spans="3:5" ht="15" customHeight="1" x14ac:dyDescent="0.25">
      <c r="C394" s="73"/>
      <c r="D394" s="14"/>
      <c r="E394" s="14"/>
    </row>
    <row r="395" spans="3:5" ht="15" customHeight="1" x14ac:dyDescent="0.25">
      <c r="C395" s="73"/>
      <c r="D395" s="14"/>
      <c r="E395" s="14"/>
    </row>
    <row r="396" spans="3:5" ht="15" customHeight="1" x14ac:dyDescent="0.25">
      <c r="C396" s="73"/>
      <c r="D396" s="14"/>
      <c r="E396" s="14"/>
    </row>
    <row r="397" spans="3:5" ht="15" customHeight="1" x14ac:dyDescent="0.25">
      <c r="C397" s="73"/>
      <c r="D397" s="14"/>
      <c r="E397" s="14"/>
    </row>
    <row r="398" spans="3:5" ht="15" customHeight="1" x14ac:dyDescent="0.25">
      <c r="C398" s="73"/>
      <c r="D398" s="14"/>
      <c r="E398" s="14"/>
    </row>
    <row r="399" spans="3:5" ht="15" customHeight="1" x14ac:dyDescent="0.25">
      <c r="C399" s="73"/>
      <c r="D399" s="14"/>
      <c r="E399" s="14"/>
    </row>
    <row r="400" spans="3:5" ht="15" customHeight="1" x14ac:dyDescent="0.25">
      <c r="C400" s="73"/>
      <c r="D400" s="14"/>
      <c r="E400" s="14"/>
    </row>
    <row r="401" spans="3:5" ht="15" customHeight="1" x14ac:dyDescent="0.25">
      <c r="C401" s="73"/>
      <c r="D401" s="14"/>
      <c r="E401" s="14"/>
    </row>
    <row r="402" spans="3:5" ht="15" customHeight="1" x14ac:dyDescent="0.25">
      <c r="C402" s="73"/>
      <c r="D402" s="14"/>
      <c r="E402" s="14"/>
    </row>
    <row r="403" spans="3:5" ht="15" customHeight="1" x14ac:dyDescent="0.25">
      <c r="C403" s="73"/>
      <c r="D403" s="14"/>
      <c r="E403" s="14"/>
    </row>
    <row r="404" spans="3:5" ht="15" customHeight="1" x14ac:dyDescent="0.25">
      <c r="C404" s="73"/>
      <c r="D404" s="14"/>
      <c r="E404" s="14"/>
    </row>
    <row r="405" spans="3:5" ht="15" customHeight="1" x14ac:dyDescent="0.25">
      <c r="C405" s="73"/>
      <c r="D405" s="14"/>
      <c r="E405" s="14"/>
    </row>
    <row r="406" spans="3:5" ht="15" customHeight="1" x14ac:dyDescent="0.25">
      <c r="C406" s="73"/>
      <c r="D406" s="14"/>
      <c r="E406" s="14"/>
    </row>
    <row r="407" spans="3:5" ht="15" customHeight="1" x14ac:dyDescent="0.25">
      <c r="C407" s="73"/>
      <c r="D407" s="14"/>
      <c r="E407" s="14"/>
    </row>
    <row r="408" spans="3:5" ht="15" customHeight="1" x14ac:dyDescent="0.25">
      <c r="C408" s="73"/>
      <c r="D408" s="14"/>
      <c r="E408" s="14"/>
    </row>
    <row r="409" spans="3:5" ht="15" customHeight="1" x14ac:dyDescent="0.25">
      <c r="C409" s="73"/>
      <c r="D409" s="14"/>
      <c r="E409" s="14"/>
    </row>
    <row r="410" spans="3:5" ht="15" customHeight="1" x14ac:dyDescent="0.25">
      <c r="C410" s="73"/>
      <c r="D410" s="14"/>
      <c r="E410" s="14"/>
    </row>
    <row r="411" spans="3:5" ht="15" customHeight="1" x14ac:dyDescent="0.25">
      <c r="C411" s="73"/>
      <c r="D411" s="14"/>
      <c r="E411" s="14"/>
    </row>
    <row r="412" spans="3:5" ht="15" customHeight="1" x14ac:dyDescent="0.25">
      <c r="C412" s="73"/>
      <c r="D412" s="14"/>
      <c r="E412" s="14"/>
    </row>
    <row r="413" spans="3:5" ht="15" customHeight="1" x14ac:dyDescent="0.25">
      <c r="C413" s="73"/>
      <c r="D413" s="14"/>
      <c r="E413" s="14"/>
    </row>
    <row r="414" spans="3:5" ht="15" customHeight="1" x14ac:dyDescent="0.25">
      <c r="C414" s="73"/>
      <c r="D414" s="14"/>
      <c r="E414" s="14"/>
    </row>
    <row r="415" spans="3:5" ht="15" customHeight="1" x14ac:dyDescent="0.25">
      <c r="C415" s="73"/>
      <c r="D415" s="14"/>
      <c r="E415" s="14"/>
    </row>
    <row r="416" spans="3:5" ht="15" customHeight="1" x14ac:dyDescent="0.25">
      <c r="C416" s="73"/>
      <c r="D416" s="14"/>
      <c r="E416" s="14"/>
    </row>
    <row r="417" spans="3:5" ht="15" customHeight="1" x14ac:dyDescent="0.25">
      <c r="C417" s="73"/>
      <c r="D417" s="14"/>
      <c r="E417" s="14"/>
    </row>
    <row r="418" spans="3:5" ht="15" customHeight="1" x14ac:dyDescent="0.25">
      <c r="C418" s="73"/>
      <c r="D418" s="14"/>
      <c r="E418" s="14"/>
    </row>
    <row r="419" spans="3:5" ht="15" customHeight="1" x14ac:dyDescent="0.25">
      <c r="C419" s="73"/>
      <c r="D419" s="14"/>
      <c r="E419" s="14"/>
    </row>
    <row r="420" spans="3:5" ht="15" customHeight="1" x14ac:dyDescent="0.25">
      <c r="C420" s="73"/>
      <c r="D420" s="14"/>
      <c r="E420" s="14"/>
    </row>
    <row r="421" spans="3:5" ht="15" customHeight="1" x14ac:dyDescent="0.25">
      <c r="C421" s="73"/>
      <c r="D421" s="14"/>
      <c r="E421" s="14"/>
    </row>
    <row r="422" spans="3:5" ht="15" customHeight="1" x14ac:dyDescent="0.25">
      <c r="C422" s="73"/>
      <c r="D422" s="14"/>
      <c r="E422" s="14"/>
    </row>
    <row r="423" spans="3:5" ht="15" customHeight="1" x14ac:dyDescent="0.25">
      <c r="C423" s="73"/>
      <c r="D423" s="14"/>
      <c r="E423" s="14"/>
    </row>
    <row r="424" spans="3:5" ht="15" customHeight="1" x14ac:dyDescent="0.25">
      <c r="C424" s="73"/>
      <c r="D424" s="14"/>
      <c r="E424" s="14"/>
    </row>
    <row r="425" spans="3:5" ht="15" customHeight="1" x14ac:dyDescent="0.25">
      <c r="C425" s="73"/>
      <c r="D425" s="14"/>
      <c r="E425" s="14"/>
    </row>
    <row r="426" spans="3:5" ht="15" customHeight="1" x14ac:dyDescent="0.25">
      <c r="C426" s="73"/>
      <c r="D426" s="14"/>
      <c r="E426" s="14"/>
    </row>
    <row r="427" spans="3:5" ht="15" customHeight="1" x14ac:dyDescent="0.25">
      <c r="C427" s="73"/>
      <c r="D427" s="14"/>
      <c r="E427" s="14"/>
    </row>
    <row r="428" spans="3:5" ht="15" customHeight="1" x14ac:dyDescent="0.25">
      <c r="C428" s="73"/>
      <c r="D428" s="14"/>
      <c r="E428" s="14"/>
    </row>
    <row r="429" spans="3:5" ht="15" customHeight="1" x14ac:dyDescent="0.25">
      <c r="C429" s="73"/>
      <c r="D429" s="14"/>
      <c r="E429" s="14"/>
    </row>
    <row r="430" spans="3:5" ht="15" customHeight="1" x14ac:dyDescent="0.25">
      <c r="C430" s="73"/>
      <c r="D430" s="14"/>
      <c r="E430" s="14"/>
    </row>
    <row r="431" spans="3:5" ht="15" customHeight="1" x14ac:dyDescent="0.25">
      <c r="C431" s="73"/>
      <c r="D431" s="14"/>
      <c r="E431" s="14"/>
    </row>
    <row r="432" spans="3:5" ht="15" customHeight="1" x14ac:dyDescent="0.25">
      <c r="C432" s="73"/>
      <c r="D432" s="14"/>
      <c r="E432" s="14"/>
    </row>
    <row r="433" spans="3:5" ht="15" customHeight="1" x14ac:dyDescent="0.25">
      <c r="C433" s="73"/>
      <c r="D433" s="14"/>
      <c r="E433" s="14"/>
    </row>
    <row r="434" spans="3:5" ht="15" customHeight="1" x14ac:dyDescent="0.25">
      <c r="C434" s="73"/>
      <c r="D434" s="14"/>
      <c r="E434" s="14"/>
    </row>
    <row r="435" spans="3:5" ht="15" customHeight="1" x14ac:dyDescent="0.25">
      <c r="C435" s="73"/>
      <c r="D435" s="14"/>
      <c r="E435" s="14"/>
    </row>
    <row r="436" spans="3:5" ht="15" customHeight="1" x14ac:dyDescent="0.25">
      <c r="C436" s="73"/>
      <c r="D436" s="14"/>
      <c r="E436" s="14"/>
    </row>
    <row r="437" spans="3:5" ht="15" customHeight="1" x14ac:dyDescent="0.25">
      <c r="C437" s="73"/>
      <c r="D437" s="14"/>
      <c r="E437" s="14"/>
    </row>
    <row r="438" spans="3:5" ht="15" customHeight="1" x14ac:dyDescent="0.25">
      <c r="C438" s="73"/>
      <c r="D438" s="14"/>
      <c r="E438" s="14"/>
    </row>
    <row r="439" spans="3:5" ht="15" customHeight="1" x14ac:dyDescent="0.25">
      <c r="C439" s="73"/>
      <c r="D439" s="14"/>
      <c r="E439" s="14"/>
    </row>
    <row r="440" spans="3:5" ht="15" customHeight="1" x14ac:dyDescent="0.25">
      <c r="C440" s="73"/>
      <c r="D440" s="14"/>
      <c r="E440" s="14"/>
    </row>
    <row r="441" spans="3:5" ht="15" customHeight="1" x14ac:dyDescent="0.25">
      <c r="C441" s="73"/>
      <c r="D441" s="14"/>
      <c r="E441" s="14"/>
    </row>
    <row r="442" spans="3:5" ht="15" customHeight="1" x14ac:dyDescent="0.25">
      <c r="C442" s="73"/>
      <c r="D442" s="14"/>
      <c r="E442" s="14"/>
    </row>
    <row r="443" spans="3:5" ht="15" customHeight="1" x14ac:dyDescent="0.25">
      <c r="C443" s="73"/>
      <c r="D443" s="14"/>
      <c r="E443" s="14"/>
    </row>
    <row r="444" spans="3:5" ht="15" customHeight="1" x14ac:dyDescent="0.25">
      <c r="C444" s="73"/>
      <c r="D444" s="14"/>
      <c r="E444" s="14"/>
    </row>
    <row r="445" spans="3:5" ht="15" customHeight="1" x14ac:dyDescent="0.25">
      <c r="C445" s="73"/>
      <c r="D445" s="14"/>
      <c r="E445" s="14"/>
    </row>
    <row r="446" spans="3:5" ht="15" customHeight="1" x14ac:dyDescent="0.25">
      <c r="C446" s="73"/>
      <c r="D446" s="14"/>
      <c r="E446" s="14"/>
    </row>
    <row r="447" spans="3:5" ht="15" customHeight="1" x14ac:dyDescent="0.25">
      <c r="C447" s="73"/>
      <c r="D447" s="14"/>
      <c r="E447" s="14"/>
    </row>
    <row r="448" spans="3:5" ht="15" customHeight="1" x14ac:dyDescent="0.25">
      <c r="C448" s="73"/>
      <c r="D448" s="14"/>
      <c r="E448" s="14"/>
    </row>
    <row r="449" spans="3:5" ht="15" customHeight="1" x14ac:dyDescent="0.25">
      <c r="C449" s="73"/>
      <c r="D449" s="14"/>
      <c r="E449" s="14"/>
    </row>
    <row r="450" spans="3:5" ht="15" customHeight="1" x14ac:dyDescent="0.25">
      <c r="C450" s="73"/>
      <c r="D450" s="14"/>
      <c r="E450" s="14"/>
    </row>
    <row r="451" spans="3:5" ht="15" customHeight="1" x14ac:dyDescent="0.25">
      <c r="C451" s="73"/>
      <c r="D451" s="14"/>
      <c r="E451" s="14"/>
    </row>
    <row r="452" spans="3:5" ht="15" customHeight="1" x14ac:dyDescent="0.25">
      <c r="C452" s="73"/>
      <c r="D452" s="14"/>
      <c r="E452" s="14"/>
    </row>
    <row r="453" spans="3:5" ht="15" customHeight="1" x14ac:dyDescent="0.25">
      <c r="C453" s="73"/>
      <c r="D453" s="14"/>
      <c r="E453" s="14"/>
    </row>
    <row r="454" spans="3:5" ht="15" customHeight="1" x14ac:dyDescent="0.25">
      <c r="C454" s="73"/>
      <c r="D454" s="14"/>
      <c r="E454" s="14"/>
    </row>
    <row r="455" spans="3:5" ht="15" customHeight="1" x14ac:dyDescent="0.25">
      <c r="C455" s="73"/>
      <c r="D455" s="14"/>
      <c r="E455" s="14"/>
    </row>
    <row r="456" spans="3:5" ht="15" customHeight="1" x14ac:dyDescent="0.25">
      <c r="C456" s="73"/>
      <c r="D456" s="14"/>
      <c r="E456" s="14"/>
    </row>
    <row r="457" spans="3:5" ht="15" customHeight="1" x14ac:dyDescent="0.25">
      <c r="C457" s="73"/>
      <c r="D457" s="14"/>
      <c r="E457" s="14"/>
    </row>
    <row r="458" spans="3:5" ht="15" customHeight="1" x14ac:dyDescent="0.25">
      <c r="C458" s="73"/>
      <c r="D458" s="14"/>
      <c r="E458" s="14"/>
    </row>
    <row r="459" spans="3:5" ht="15" customHeight="1" x14ac:dyDescent="0.25">
      <c r="C459" s="73"/>
      <c r="D459" s="14"/>
      <c r="E459" s="14"/>
    </row>
    <row r="460" spans="3:5" ht="15" customHeight="1" x14ac:dyDescent="0.25">
      <c r="C460" s="73"/>
      <c r="D460" s="14"/>
      <c r="E460" s="14"/>
    </row>
    <row r="461" spans="3:5" ht="15" customHeight="1" x14ac:dyDescent="0.25">
      <c r="C461" s="73"/>
      <c r="D461" s="14"/>
      <c r="E461" s="14"/>
    </row>
    <row r="462" spans="3:5" ht="15" customHeight="1" x14ac:dyDescent="0.25">
      <c r="C462" s="73"/>
      <c r="D462" s="14"/>
      <c r="E462" s="14"/>
    </row>
    <row r="463" spans="3:5" ht="15" customHeight="1" x14ac:dyDescent="0.25">
      <c r="C463" s="73"/>
      <c r="D463" s="14"/>
      <c r="E463" s="14"/>
    </row>
    <row r="464" spans="3:5" ht="15" customHeight="1" x14ac:dyDescent="0.25">
      <c r="C464" s="73"/>
      <c r="D464" s="14"/>
      <c r="E464" s="14"/>
    </row>
    <row r="465" spans="3:5" ht="15" customHeight="1" x14ac:dyDescent="0.25">
      <c r="C465" s="73"/>
      <c r="D465" s="14"/>
      <c r="E465" s="14"/>
    </row>
    <row r="466" spans="3:5" ht="15" customHeight="1" x14ac:dyDescent="0.25">
      <c r="C466" s="73"/>
      <c r="D466" s="14"/>
      <c r="E466" s="14"/>
    </row>
    <row r="467" spans="3:5" ht="15" customHeight="1" x14ac:dyDescent="0.25">
      <c r="C467" s="73"/>
      <c r="D467" s="14"/>
      <c r="E467" s="14"/>
    </row>
    <row r="468" spans="3:5" ht="15" customHeight="1" x14ac:dyDescent="0.25">
      <c r="C468" s="73"/>
      <c r="D468" s="14"/>
      <c r="E468" s="14"/>
    </row>
    <row r="469" spans="3:5" ht="15" customHeight="1" x14ac:dyDescent="0.25">
      <c r="C469" s="73"/>
      <c r="D469" s="14"/>
      <c r="E469" s="14"/>
    </row>
    <row r="470" spans="3:5" ht="15" customHeight="1" x14ac:dyDescent="0.25">
      <c r="C470" s="73"/>
      <c r="D470" s="14"/>
      <c r="E470" s="14"/>
    </row>
    <row r="471" spans="3:5" ht="15" customHeight="1" x14ac:dyDescent="0.25">
      <c r="C471" s="73"/>
      <c r="D471" s="14"/>
      <c r="E471" s="14"/>
    </row>
    <row r="472" spans="3:5" ht="15" customHeight="1" x14ac:dyDescent="0.25">
      <c r="C472" s="73"/>
      <c r="D472" s="14"/>
      <c r="E472" s="14"/>
    </row>
    <row r="473" spans="3:5" ht="15" customHeight="1" x14ac:dyDescent="0.25">
      <c r="C473" s="73"/>
      <c r="D473" s="14"/>
      <c r="E473" s="14"/>
    </row>
    <row r="474" spans="3:5" ht="15" customHeight="1" x14ac:dyDescent="0.25">
      <c r="C474" s="73"/>
      <c r="D474" s="14"/>
      <c r="E474" s="14"/>
    </row>
    <row r="475" spans="3:5" ht="15" customHeight="1" x14ac:dyDescent="0.25">
      <c r="C475" s="73"/>
      <c r="D475" s="14"/>
      <c r="E475" s="14"/>
    </row>
    <row r="476" spans="3:5" ht="15" customHeight="1" x14ac:dyDescent="0.25">
      <c r="C476" s="73"/>
      <c r="D476" s="14"/>
      <c r="E476" s="14"/>
    </row>
    <row r="477" spans="3:5" ht="15" customHeight="1" x14ac:dyDescent="0.25">
      <c r="C477" s="73"/>
      <c r="D477" s="14"/>
      <c r="E477" s="14"/>
    </row>
    <row r="478" spans="3:5" ht="15" customHeight="1" x14ac:dyDescent="0.25">
      <c r="C478" s="73"/>
      <c r="D478" s="14"/>
      <c r="E478" s="14"/>
    </row>
    <row r="479" spans="3:5" ht="15" customHeight="1" x14ac:dyDescent="0.25">
      <c r="C479" s="73"/>
      <c r="D479" s="14"/>
      <c r="E479" s="14"/>
    </row>
    <row r="480" spans="3:5" ht="15" customHeight="1" x14ac:dyDescent="0.25">
      <c r="C480" s="73"/>
      <c r="D480" s="14"/>
      <c r="E480" s="14"/>
    </row>
    <row r="481" spans="3:5" ht="15" customHeight="1" x14ac:dyDescent="0.25">
      <c r="C481" s="73"/>
      <c r="D481" s="14"/>
      <c r="E481" s="14"/>
    </row>
    <row r="482" spans="3:5" ht="15" customHeight="1" x14ac:dyDescent="0.25">
      <c r="C482" s="73"/>
      <c r="D482" s="14"/>
      <c r="E482" s="14"/>
    </row>
    <row r="483" spans="3:5" ht="15" customHeight="1" x14ac:dyDescent="0.25">
      <c r="C483" s="73"/>
      <c r="D483" s="14"/>
      <c r="E483" s="14"/>
    </row>
    <row r="484" spans="3:5" ht="15" customHeight="1" x14ac:dyDescent="0.25">
      <c r="C484" s="73"/>
      <c r="D484" s="14"/>
      <c r="E484" s="14"/>
    </row>
    <row r="485" spans="3:5" ht="15" customHeight="1" x14ac:dyDescent="0.25">
      <c r="C485" s="73"/>
      <c r="D485" s="14"/>
      <c r="E485" s="14"/>
    </row>
    <row r="486" spans="3:5" ht="15" customHeight="1" x14ac:dyDescent="0.25">
      <c r="C486" s="73"/>
      <c r="D486" s="14"/>
      <c r="E486" s="14"/>
    </row>
    <row r="487" spans="3:5" ht="15" customHeight="1" x14ac:dyDescent="0.25">
      <c r="C487" s="73"/>
      <c r="D487" s="14"/>
      <c r="E487" s="14"/>
    </row>
    <row r="488" spans="3:5" ht="15" customHeight="1" x14ac:dyDescent="0.25">
      <c r="C488" s="73"/>
      <c r="D488" s="14"/>
      <c r="E488" s="14"/>
    </row>
    <row r="489" spans="3:5" ht="15" customHeight="1" x14ac:dyDescent="0.25">
      <c r="C489" s="73"/>
      <c r="D489" s="14"/>
      <c r="E489" s="14"/>
    </row>
    <row r="490" spans="3:5" ht="15" customHeight="1" x14ac:dyDescent="0.25">
      <c r="C490" s="73"/>
      <c r="D490" s="14"/>
      <c r="E490" s="14"/>
    </row>
    <row r="491" spans="3:5" ht="15" customHeight="1" x14ac:dyDescent="0.25">
      <c r="C491" s="73"/>
      <c r="D491" s="14"/>
      <c r="E491" s="14"/>
    </row>
    <row r="492" spans="3:5" ht="15" customHeight="1" x14ac:dyDescent="0.25">
      <c r="C492" s="73"/>
      <c r="D492" s="14"/>
      <c r="E492" s="14"/>
    </row>
    <row r="493" spans="3:5" ht="15" customHeight="1" x14ac:dyDescent="0.25">
      <c r="C493" s="73"/>
      <c r="D493" s="14"/>
      <c r="E493" s="14"/>
    </row>
    <row r="494" spans="3:5" ht="15" customHeight="1" x14ac:dyDescent="0.25">
      <c r="C494" s="73"/>
      <c r="D494" s="14"/>
      <c r="E494" s="14"/>
    </row>
    <row r="495" spans="3:5" ht="15" customHeight="1" x14ac:dyDescent="0.25">
      <c r="C495" s="73"/>
      <c r="D495" s="14"/>
      <c r="E495" s="14"/>
    </row>
    <row r="496" spans="3:5" ht="15" customHeight="1" x14ac:dyDescent="0.25">
      <c r="C496" s="73"/>
      <c r="D496" s="14"/>
      <c r="E496" s="14"/>
    </row>
    <row r="497" spans="3:5" ht="15" customHeight="1" x14ac:dyDescent="0.25">
      <c r="C497" s="73"/>
      <c r="D497" s="14"/>
      <c r="E497" s="14"/>
    </row>
    <row r="498" spans="3:5" ht="15" customHeight="1" x14ac:dyDescent="0.25">
      <c r="C498" s="73"/>
      <c r="D498" s="14"/>
      <c r="E498" s="14"/>
    </row>
    <row r="499" spans="3:5" ht="15" customHeight="1" x14ac:dyDescent="0.25">
      <c r="C499" s="73"/>
      <c r="D499" s="14"/>
      <c r="E499" s="14"/>
    </row>
    <row r="500" spans="3:5" ht="15" customHeight="1" x14ac:dyDescent="0.25">
      <c r="C500" s="73"/>
      <c r="D500" s="14"/>
      <c r="E500" s="14"/>
    </row>
    <row r="501" spans="3:5" ht="15" customHeight="1" x14ac:dyDescent="0.25">
      <c r="C501" s="73"/>
      <c r="D501" s="14"/>
      <c r="E501" s="14"/>
    </row>
    <row r="502" spans="3:5" ht="15" customHeight="1" x14ac:dyDescent="0.25">
      <c r="C502" s="73"/>
      <c r="D502" s="14"/>
      <c r="E502" s="14"/>
    </row>
    <row r="503" spans="3:5" ht="15" customHeight="1" x14ac:dyDescent="0.25">
      <c r="C503" s="73"/>
      <c r="D503" s="14"/>
      <c r="E503" s="14"/>
    </row>
    <row r="504" spans="3:5" ht="15" customHeight="1" x14ac:dyDescent="0.25">
      <c r="C504" s="73"/>
      <c r="D504" s="14"/>
      <c r="E504" s="14"/>
    </row>
    <row r="505" spans="3:5" ht="15" customHeight="1" x14ac:dyDescent="0.25">
      <c r="C505" s="73"/>
      <c r="D505" s="14"/>
      <c r="E505" s="14"/>
    </row>
    <row r="506" spans="3:5" ht="15" customHeight="1" x14ac:dyDescent="0.25">
      <c r="C506" s="73"/>
      <c r="D506" s="14"/>
      <c r="E506" s="14"/>
    </row>
    <row r="507" spans="3:5" ht="15" customHeight="1" x14ac:dyDescent="0.25">
      <c r="C507" s="73"/>
      <c r="D507" s="14"/>
      <c r="E507" s="14"/>
    </row>
    <row r="508" spans="3:5" ht="15" customHeight="1" x14ac:dyDescent="0.25">
      <c r="C508" s="73"/>
      <c r="D508" s="14"/>
      <c r="E508" s="14"/>
    </row>
    <row r="509" spans="3:5" ht="15" customHeight="1" x14ac:dyDescent="0.25">
      <c r="C509" s="73"/>
      <c r="D509" s="14"/>
      <c r="E509" s="14"/>
    </row>
    <row r="510" spans="3:5" ht="15" customHeight="1" x14ac:dyDescent="0.25">
      <c r="C510" s="73"/>
      <c r="D510" s="14"/>
      <c r="E510" s="14"/>
    </row>
    <row r="511" spans="3:5" ht="15" customHeight="1" x14ac:dyDescent="0.25">
      <c r="C511" s="73"/>
      <c r="D511" s="14"/>
      <c r="E511" s="14"/>
    </row>
    <row r="512" spans="3:5" ht="15" customHeight="1" x14ac:dyDescent="0.25">
      <c r="C512" s="73"/>
      <c r="D512" s="14"/>
      <c r="E512" s="14"/>
    </row>
    <row r="513" spans="3:5" ht="15" customHeight="1" x14ac:dyDescent="0.25">
      <c r="C513" s="73"/>
      <c r="D513" s="14"/>
      <c r="E513" s="14"/>
    </row>
    <row r="514" spans="3:5" ht="15" customHeight="1" x14ac:dyDescent="0.25">
      <c r="C514" s="73"/>
      <c r="D514" s="14"/>
      <c r="E514" s="14"/>
    </row>
    <row r="515" spans="3:5" ht="15" customHeight="1" x14ac:dyDescent="0.25">
      <c r="C515" s="73"/>
      <c r="D515" s="14"/>
      <c r="E515" s="14"/>
    </row>
    <row r="516" spans="3:5" ht="15" customHeight="1" x14ac:dyDescent="0.25">
      <c r="C516" s="73"/>
      <c r="D516" s="14"/>
      <c r="E516" s="14"/>
    </row>
    <row r="517" spans="3:5" ht="15" customHeight="1" x14ac:dyDescent="0.25">
      <c r="C517" s="73"/>
      <c r="D517" s="14"/>
      <c r="E517" s="14"/>
    </row>
    <row r="518" spans="3:5" ht="15" customHeight="1" x14ac:dyDescent="0.25">
      <c r="C518" s="73"/>
      <c r="D518" s="14"/>
      <c r="E518" s="14"/>
    </row>
    <row r="519" spans="3:5" ht="15" customHeight="1" x14ac:dyDescent="0.25">
      <c r="C519" s="73"/>
      <c r="D519" s="14"/>
      <c r="E519" s="14"/>
    </row>
    <row r="520" spans="3:5" ht="15" customHeight="1" x14ac:dyDescent="0.25">
      <c r="C520" s="73"/>
      <c r="D520" s="14"/>
      <c r="E520" s="14"/>
    </row>
    <row r="521" spans="3:5" ht="15" customHeight="1" x14ac:dyDescent="0.25">
      <c r="C521" s="73"/>
      <c r="D521" s="14"/>
      <c r="E521" s="14"/>
    </row>
    <row r="522" spans="3:5" ht="15" customHeight="1" x14ac:dyDescent="0.25">
      <c r="C522" s="73"/>
      <c r="D522" s="14"/>
      <c r="E522" s="14"/>
    </row>
    <row r="523" spans="3:5" ht="15" customHeight="1" x14ac:dyDescent="0.25">
      <c r="C523" s="73"/>
      <c r="D523" s="14"/>
      <c r="E523" s="14"/>
    </row>
    <row r="524" spans="3:5" ht="15" customHeight="1" x14ac:dyDescent="0.25">
      <c r="C524" s="73"/>
      <c r="D524" s="14"/>
      <c r="E524" s="14"/>
    </row>
    <row r="525" spans="3:5" ht="15" customHeight="1" x14ac:dyDescent="0.25">
      <c r="C525" s="73"/>
      <c r="D525" s="14"/>
      <c r="E525" s="14"/>
    </row>
    <row r="526" spans="3:5" ht="15" customHeight="1" x14ac:dyDescent="0.25">
      <c r="C526" s="73"/>
      <c r="D526" s="14"/>
      <c r="E526" s="14"/>
    </row>
    <row r="527" spans="3:5" ht="15" customHeight="1" x14ac:dyDescent="0.25">
      <c r="C527" s="73"/>
      <c r="D527" s="14"/>
      <c r="E527" s="14"/>
    </row>
    <row r="528" spans="3:5" ht="15" customHeight="1" x14ac:dyDescent="0.25">
      <c r="C528" s="73"/>
      <c r="D528" s="14"/>
      <c r="E528" s="14"/>
    </row>
    <row r="529" spans="3:5" ht="15" customHeight="1" x14ac:dyDescent="0.25">
      <c r="C529" s="73"/>
      <c r="D529" s="14"/>
      <c r="E529" s="14"/>
    </row>
    <row r="530" spans="3:5" ht="15" customHeight="1" x14ac:dyDescent="0.25">
      <c r="C530" s="73"/>
      <c r="D530" s="14"/>
      <c r="E530" s="14"/>
    </row>
    <row r="531" spans="3:5" ht="15" customHeight="1" x14ac:dyDescent="0.25">
      <c r="C531" s="73"/>
      <c r="D531" s="14"/>
      <c r="E531" s="14"/>
    </row>
    <row r="532" spans="3:5" ht="15" customHeight="1" x14ac:dyDescent="0.25">
      <c r="C532" s="73"/>
      <c r="D532" s="14"/>
      <c r="E532" s="14"/>
    </row>
    <row r="533" spans="3:5" ht="15" customHeight="1" x14ac:dyDescent="0.25">
      <c r="C533" s="73"/>
      <c r="D533" s="14"/>
      <c r="E533" s="14"/>
    </row>
    <row r="534" spans="3:5" ht="15" customHeight="1" x14ac:dyDescent="0.25">
      <c r="C534" s="73"/>
      <c r="D534" s="14"/>
      <c r="E534" s="14"/>
    </row>
    <row r="535" spans="3:5" ht="15" customHeight="1" x14ac:dyDescent="0.25">
      <c r="C535" s="73"/>
      <c r="D535" s="14"/>
      <c r="E535" s="14"/>
    </row>
    <row r="536" spans="3:5" ht="15" customHeight="1" x14ac:dyDescent="0.25">
      <c r="C536" s="73"/>
      <c r="D536" s="14"/>
      <c r="E536" s="14"/>
    </row>
    <row r="537" spans="3:5" ht="15" customHeight="1" x14ac:dyDescent="0.25">
      <c r="C537" s="73"/>
      <c r="D537" s="14"/>
      <c r="E537" s="14"/>
    </row>
    <row r="538" spans="3:5" ht="15" customHeight="1" x14ac:dyDescent="0.25">
      <c r="C538" s="73"/>
      <c r="D538" s="14"/>
      <c r="E538" s="14"/>
    </row>
    <row r="539" spans="3:5" ht="15" customHeight="1" x14ac:dyDescent="0.25">
      <c r="C539" s="73"/>
      <c r="D539" s="14"/>
      <c r="E539" s="14"/>
    </row>
    <row r="540" spans="3:5" ht="15" customHeight="1" x14ac:dyDescent="0.25">
      <c r="C540" s="73"/>
      <c r="D540" s="14"/>
      <c r="E540" s="14"/>
    </row>
    <row r="541" spans="3:5" ht="15" customHeight="1" x14ac:dyDescent="0.25">
      <c r="C541" s="73"/>
      <c r="D541" s="14"/>
      <c r="E541" s="14"/>
    </row>
    <row r="542" spans="3:5" ht="15" customHeight="1" x14ac:dyDescent="0.25">
      <c r="C542" s="73"/>
      <c r="D542" s="14"/>
      <c r="E542" s="14"/>
    </row>
    <row r="543" spans="3:5" ht="15" customHeight="1" x14ac:dyDescent="0.25">
      <c r="C543" s="73"/>
      <c r="D543" s="14"/>
      <c r="E543" s="14"/>
    </row>
    <row r="544" spans="3:5" ht="15" customHeight="1" x14ac:dyDescent="0.25">
      <c r="C544" s="73"/>
      <c r="D544" s="14"/>
      <c r="E544" s="14"/>
    </row>
    <row r="545" spans="3:5" ht="15" customHeight="1" x14ac:dyDescent="0.25">
      <c r="C545" s="73"/>
      <c r="D545" s="14"/>
      <c r="E545" s="14"/>
    </row>
    <row r="546" spans="3:5" ht="15" customHeight="1" x14ac:dyDescent="0.25">
      <c r="C546" s="73"/>
      <c r="D546" s="14"/>
      <c r="E546" s="14"/>
    </row>
    <row r="547" spans="3:5" ht="15" customHeight="1" x14ac:dyDescent="0.25">
      <c r="C547" s="73"/>
      <c r="D547" s="14"/>
      <c r="E547" s="14"/>
    </row>
    <row r="548" spans="3:5" ht="15" customHeight="1" x14ac:dyDescent="0.25">
      <c r="C548" s="73"/>
      <c r="D548" s="14"/>
      <c r="E548" s="14"/>
    </row>
    <row r="549" spans="3:5" ht="15" customHeight="1" x14ac:dyDescent="0.25">
      <c r="C549" s="73"/>
      <c r="D549" s="14"/>
      <c r="E549" s="14"/>
    </row>
    <row r="550" spans="3:5" ht="15" customHeight="1" x14ac:dyDescent="0.25">
      <c r="C550" s="73"/>
      <c r="D550" s="14"/>
      <c r="E550" s="14"/>
    </row>
    <row r="551" spans="3:5" ht="15" customHeight="1" x14ac:dyDescent="0.25">
      <c r="C551" s="73"/>
      <c r="D551" s="14"/>
      <c r="E551" s="14"/>
    </row>
    <row r="552" spans="3:5" ht="15" customHeight="1" x14ac:dyDescent="0.25">
      <c r="C552" s="73"/>
      <c r="D552" s="14"/>
      <c r="E552" s="14"/>
    </row>
    <row r="553" spans="3:5" ht="15" customHeight="1" x14ac:dyDescent="0.25">
      <c r="C553" s="73"/>
      <c r="D553" s="14"/>
      <c r="E553" s="14"/>
    </row>
    <row r="554" spans="3:5" ht="15" customHeight="1" x14ac:dyDescent="0.25">
      <c r="C554" s="73"/>
      <c r="D554" s="14"/>
      <c r="E554" s="14"/>
    </row>
    <row r="555" spans="3:5" ht="15" customHeight="1" x14ac:dyDescent="0.25">
      <c r="C555" s="73"/>
      <c r="D555" s="14"/>
      <c r="E555" s="14"/>
    </row>
    <row r="556" spans="3:5" ht="15" customHeight="1" x14ac:dyDescent="0.25">
      <c r="C556" s="73"/>
      <c r="D556" s="14"/>
      <c r="E556" s="14"/>
    </row>
    <row r="557" spans="3:5" ht="15" customHeight="1" x14ac:dyDescent="0.25">
      <c r="C557" s="73"/>
      <c r="D557" s="14"/>
      <c r="E557" s="14"/>
    </row>
    <row r="558" spans="3:5" ht="15" customHeight="1" x14ac:dyDescent="0.25">
      <c r="C558" s="73"/>
      <c r="D558" s="14"/>
      <c r="E558" s="14"/>
    </row>
    <row r="559" spans="3:5" ht="15" customHeight="1" x14ac:dyDescent="0.25">
      <c r="C559" s="73"/>
      <c r="D559" s="14"/>
      <c r="E559" s="14"/>
    </row>
    <row r="560" spans="3:5" ht="15" customHeight="1" x14ac:dyDescent="0.25">
      <c r="C560" s="73"/>
      <c r="D560" s="14"/>
      <c r="E560" s="14"/>
    </row>
    <row r="561" spans="3:5" ht="15" customHeight="1" x14ac:dyDescent="0.25">
      <c r="C561" s="73"/>
      <c r="D561" s="14"/>
      <c r="E561" s="14"/>
    </row>
    <row r="562" spans="3:5" ht="15" customHeight="1" x14ac:dyDescent="0.25">
      <c r="C562" s="73"/>
      <c r="D562" s="14"/>
      <c r="E562" s="14"/>
    </row>
    <row r="563" spans="3:5" ht="15" customHeight="1" x14ac:dyDescent="0.25">
      <c r="C563" s="73"/>
      <c r="D563" s="14"/>
      <c r="E563" s="14"/>
    </row>
    <row r="564" spans="3:5" ht="15" customHeight="1" x14ac:dyDescent="0.25">
      <c r="C564" s="73"/>
      <c r="D564" s="14"/>
      <c r="E564" s="14"/>
    </row>
    <row r="565" spans="3:5" ht="15" customHeight="1" x14ac:dyDescent="0.25">
      <c r="C565" s="73"/>
      <c r="D565" s="14"/>
      <c r="E565" s="14"/>
    </row>
    <row r="566" spans="3:5" ht="15" customHeight="1" x14ac:dyDescent="0.25">
      <c r="C566" s="73"/>
      <c r="D566" s="14"/>
      <c r="E566" s="14"/>
    </row>
    <row r="567" spans="3:5" ht="15" customHeight="1" x14ac:dyDescent="0.25">
      <c r="C567" s="73"/>
      <c r="D567" s="14"/>
      <c r="E567" s="14"/>
    </row>
    <row r="568" spans="3:5" ht="15" customHeight="1" x14ac:dyDescent="0.25">
      <c r="C568" s="73"/>
      <c r="D568" s="14"/>
      <c r="E568" s="14"/>
    </row>
    <row r="569" spans="3:5" ht="15" customHeight="1" x14ac:dyDescent="0.25">
      <c r="C569" s="73"/>
      <c r="D569" s="14"/>
      <c r="E569" s="14"/>
    </row>
    <row r="570" spans="3:5" ht="15" customHeight="1" x14ac:dyDescent="0.25">
      <c r="C570" s="73"/>
      <c r="D570" s="14"/>
      <c r="E570" s="14"/>
    </row>
    <row r="571" spans="3:5" ht="15" customHeight="1" x14ac:dyDescent="0.25">
      <c r="C571" s="73"/>
      <c r="D571" s="14"/>
      <c r="E571" s="14"/>
    </row>
    <row r="572" spans="3:5" ht="15" customHeight="1" x14ac:dyDescent="0.25">
      <c r="C572" s="73"/>
      <c r="D572" s="14"/>
      <c r="E572" s="14"/>
    </row>
    <row r="573" spans="3:5" ht="15" customHeight="1" x14ac:dyDescent="0.25">
      <c r="C573" s="73"/>
      <c r="D573" s="14"/>
      <c r="E573" s="14"/>
    </row>
    <row r="574" spans="3:5" ht="15" customHeight="1" x14ac:dyDescent="0.25">
      <c r="C574" s="73"/>
      <c r="D574" s="14"/>
      <c r="E574" s="14"/>
    </row>
    <row r="575" spans="3:5" ht="15" customHeight="1" x14ac:dyDescent="0.25">
      <c r="C575" s="73"/>
      <c r="D575" s="14"/>
      <c r="E575" s="14"/>
    </row>
    <row r="576" spans="3:5" ht="15" customHeight="1" x14ac:dyDescent="0.25">
      <c r="C576" s="73"/>
      <c r="D576" s="14"/>
      <c r="E576" s="14"/>
    </row>
    <row r="577" spans="3:5" ht="15" customHeight="1" x14ac:dyDescent="0.25">
      <c r="C577" s="73"/>
      <c r="D577" s="14"/>
      <c r="E577" s="14"/>
    </row>
    <row r="578" spans="3:5" ht="15" customHeight="1" x14ac:dyDescent="0.25">
      <c r="C578" s="73"/>
      <c r="D578" s="14"/>
      <c r="E578" s="14"/>
    </row>
    <row r="579" spans="3:5" ht="15" customHeight="1" x14ac:dyDescent="0.25">
      <c r="C579" s="73"/>
      <c r="D579" s="14"/>
      <c r="E579" s="14"/>
    </row>
    <row r="580" spans="3:5" ht="15" customHeight="1" x14ac:dyDescent="0.25">
      <c r="C580" s="73"/>
      <c r="D580" s="14"/>
      <c r="E580" s="14"/>
    </row>
    <row r="581" spans="3:5" ht="15" customHeight="1" x14ac:dyDescent="0.25">
      <c r="C581" s="73"/>
      <c r="D581" s="14"/>
      <c r="E581" s="14"/>
    </row>
    <row r="582" spans="3:5" ht="15" customHeight="1" x14ac:dyDescent="0.25">
      <c r="C582" s="73"/>
      <c r="D582" s="14"/>
      <c r="E582" s="14"/>
    </row>
    <row r="583" spans="3:5" ht="15" customHeight="1" x14ac:dyDescent="0.25">
      <c r="C583" s="73"/>
      <c r="D583" s="14"/>
      <c r="E583" s="14"/>
    </row>
    <row r="584" spans="3:5" ht="15" customHeight="1" x14ac:dyDescent="0.25">
      <c r="C584" s="73"/>
      <c r="D584" s="14"/>
      <c r="E584" s="14"/>
    </row>
    <row r="585" spans="3:5" ht="15" customHeight="1" x14ac:dyDescent="0.25">
      <c r="C585" s="73"/>
      <c r="D585" s="14"/>
      <c r="E585" s="14"/>
    </row>
    <row r="586" spans="3:5" ht="15" customHeight="1" x14ac:dyDescent="0.25">
      <c r="C586" s="73"/>
      <c r="D586" s="14"/>
      <c r="E586" s="14"/>
    </row>
    <row r="587" spans="3:5" ht="15" customHeight="1" x14ac:dyDescent="0.25">
      <c r="C587" s="73"/>
      <c r="D587" s="14"/>
      <c r="E587" s="14"/>
    </row>
    <row r="588" spans="3:5" ht="15" customHeight="1" x14ac:dyDescent="0.25">
      <c r="C588" s="73"/>
      <c r="D588" s="14"/>
      <c r="E588" s="14"/>
    </row>
    <row r="589" spans="3:5" ht="15" customHeight="1" x14ac:dyDescent="0.25">
      <c r="C589" s="73"/>
      <c r="D589" s="14"/>
      <c r="E589" s="14"/>
    </row>
    <row r="590" spans="3:5" ht="15" customHeight="1" x14ac:dyDescent="0.25">
      <c r="C590" s="73"/>
      <c r="D590" s="14"/>
      <c r="E590" s="14"/>
    </row>
    <row r="591" spans="3:5" ht="15" customHeight="1" x14ac:dyDescent="0.25">
      <c r="C591" s="73"/>
      <c r="D591" s="14"/>
      <c r="E591" s="14"/>
    </row>
    <row r="592" spans="3:5" ht="15" customHeight="1" x14ac:dyDescent="0.25">
      <c r="C592" s="73"/>
      <c r="D592" s="14"/>
      <c r="E592" s="14"/>
    </row>
    <row r="593" spans="3:5" ht="15" customHeight="1" x14ac:dyDescent="0.25">
      <c r="C593" s="73"/>
      <c r="D593" s="14"/>
      <c r="E593" s="14"/>
    </row>
    <row r="594" spans="3:5" ht="15" customHeight="1" x14ac:dyDescent="0.25">
      <c r="C594" s="73"/>
      <c r="D594" s="14"/>
      <c r="E594" s="14"/>
    </row>
    <row r="595" spans="3:5" ht="15" customHeight="1" x14ac:dyDescent="0.25">
      <c r="C595" s="73"/>
      <c r="D595" s="14"/>
      <c r="E595" s="14"/>
    </row>
    <row r="596" spans="3:5" ht="15" customHeight="1" x14ac:dyDescent="0.25">
      <c r="C596" s="73"/>
      <c r="D596" s="14"/>
      <c r="E596" s="14"/>
    </row>
    <row r="597" spans="3:5" ht="15" customHeight="1" x14ac:dyDescent="0.25">
      <c r="C597" s="73"/>
      <c r="D597" s="14"/>
      <c r="E597" s="14"/>
    </row>
    <row r="598" spans="3:5" ht="15" customHeight="1" x14ac:dyDescent="0.25">
      <c r="C598" s="73"/>
      <c r="D598" s="14"/>
      <c r="E598" s="14"/>
    </row>
    <row r="599" spans="3:5" ht="15" customHeight="1" x14ac:dyDescent="0.25">
      <c r="C599" s="73"/>
      <c r="D599" s="14"/>
      <c r="E599" s="14"/>
    </row>
    <row r="600" spans="3:5" ht="15" customHeight="1" x14ac:dyDescent="0.25">
      <c r="C600" s="73"/>
      <c r="D600" s="14"/>
      <c r="E600" s="14"/>
    </row>
    <row r="601" spans="3:5" ht="15" customHeight="1" x14ac:dyDescent="0.25">
      <c r="C601" s="73"/>
      <c r="D601" s="14"/>
      <c r="E601" s="14"/>
    </row>
    <row r="602" spans="3:5" ht="15" customHeight="1" x14ac:dyDescent="0.25">
      <c r="C602" s="73"/>
      <c r="D602" s="14"/>
      <c r="E602" s="14"/>
    </row>
    <row r="603" spans="3:5" ht="15" customHeight="1" x14ac:dyDescent="0.25">
      <c r="C603" s="73"/>
      <c r="D603" s="14"/>
      <c r="E603" s="14"/>
    </row>
    <row r="604" spans="3:5" ht="15" customHeight="1" x14ac:dyDescent="0.25">
      <c r="C604" s="73"/>
      <c r="D604" s="14"/>
      <c r="E604" s="14"/>
    </row>
    <row r="605" spans="3:5" ht="15" customHeight="1" x14ac:dyDescent="0.25">
      <c r="C605" s="73"/>
      <c r="D605" s="14"/>
      <c r="E605" s="14"/>
    </row>
    <row r="606" spans="3:5" ht="15" customHeight="1" x14ac:dyDescent="0.25">
      <c r="C606" s="73"/>
      <c r="D606" s="14"/>
      <c r="E606" s="14"/>
    </row>
    <row r="607" spans="3:5" ht="15" customHeight="1" x14ac:dyDescent="0.25">
      <c r="C607" s="73"/>
      <c r="D607" s="14"/>
      <c r="E607" s="14"/>
    </row>
    <row r="608" spans="3:5" ht="15" customHeight="1" x14ac:dyDescent="0.25">
      <c r="C608" s="73"/>
      <c r="D608" s="14"/>
      <c r="E608" s="14"/>
    </row>
    <row r="609" spans="3:5" ht="15" customHeight="1" x14ac:dyDescent="0.25">
      <c r="C609" s="73"/>
      <c r="D609" s="14"/>
      <c r="E609" s="14"/>
    </row>
    <row r="610" spans="3:5" ht="15" customHeight="1" x14ac:dyDescent="0.25">
      <c r="C610" s="73"/>
      <c r="D610" s="14"/>
      <c r="E610" s="14"/>
    </row>
    <row r="611" spans="3:5" ht="15" customHeight="1" x14ac:dyDescent="0.25">
      <c r="C611" s="73"/>
      <c r="D611" s="14"/>
      <c r="E611" s="14"/>
    </row>
    <row r="612" spans="3:5" ht="15" customHeight="1" x14ac:dyDescent="0.25">
      <c r="C612" s="73"/>
      <c r="D612" s="14"/>
      <c r="E612" s="14"/>
    </row>
    <row r="613" spans="3:5" ht="15" customHeight="1" x14ac:dyDescent="0.25">
      <c r="C613" s="73"/>
      <c r="D613" s="14"/>
      <c r="E613" s="14"/>
    </row>
    <row r="614" spans="3:5" ht="15" customHeight="1" x14ac:dyDescent="0.25">
      <c r="C614" s="73"/>
      <c r="D614" s="14"/>
      <c r="E614" s="14"/>
    </row>
    <row r="615" spans="3:5" ht="15" customHeight="1" x14ac:dyDescent="0.25">
      <c r="C615" s="73"/>
      <c r="D615" s="14"/>
      <c r="E615" s="14"/>
    </row>
    <row r="616" spans="3:5" ht="15" customHeight="1" x14ac:dyDescent="0.25">
      <c r="C616" s="73"/>
      <c r="D616" s="14"/>
      <c r="E616" s="14"/>
    </row>
    <row r="617" spans="3:5" ht="15" customHeight="1" x14ac:dyDescent="0.25">
      <c r="C617" s="73"/>
      <c r="D617" s="14"/>
      <c r="E617" s="14"/>
    </row>
    <row r="618" spans="3:5" ht="15" customHeight="1" x14ac:dyDescent="0.25">
      <c r="C618" s="73"/>
      <c r="D618" s="14"/>
      <c r="E618" s="14"/>
    </row>
    <row r="619" spans="3:5" ht="15" customHeight="1" x14ac:dyDescent="0.25">
      <c r="C619" s="73"/>
      <c r="D619" s="14"/>
      <c r="E619" s="14"/>
    </row>
    <row r="620" spans="3:5" ht="15" customHeight="1" x14ac:dyDescent="0.25">
      <c r="C620" s="73"/>
      <c r="D620" s="14"/>
      <c r="E620" s="14"/>
    </row>
    <row r="621" spans="3:5" ht="15" customHeight="1" x14ac:dyDescent="0.25">
      <c r="C621" s="73"/>
      <c r="D621" s="14"/>
      <c r="E621" s="14"/>
    </row>
    <row r="622" spans="3:5" ht="15" customHeight="1" x14ac:dyDescent="0.25">
      <c r="C622" s="73"/>
      <c r="D622" s="14"/>
      <c r="E622" s="14"/>
    </row>
    <row r="623" spans="3:5" ht="15" customHeight="1" x14ac:dyDescent="0.25">
      <c r="C623" s="73"/>
      <c r="D623" s="14"/>
      <c r="E623" s="14"/>
    </row>
    <row r="624" spans="3:5" ht="15" customHeight="1" x14ac:dyDescent="0.25">
      <c r="C624" s="73"/>
      <c r="D624" s="14"/>
      <c r="E624" s="14"/>
    </row>
    <row r="625" spans="3:5" ht="15" customHeight="1" x14ac:dyDescent="0.25">
      <c r="C625" s="73"/>
      <c r="D625" s="14"/>
      <c r="E625" s="14"/>
    </row>
    <row r="626" spans="3:5" ht="15" customHeight="1" x14ac:dyDescent="0.25">
      <c r="C626" s="73"/>
      <c r="D626" s="14"/>
      <c r="E626" s="14"/>
    </row>
    <row r="627" spans="3:5" ht="15" customHeight="1" x14ac:dyDescent="0.25">
      <c r="C627" s="73"/>
      <c r="D627" s="14"/>
      <c r="E627" s="14"/>
    </row>
    <row r="628" spans="3:5" ht="15" customHeight="1" x14ac:dyDescent="0.25">
      <c r="C628" s="73"/>
      <c r="D628" s="14"/>
      <c r="E628" s="14"/>
    </row>
    <row r="629" spans="3:5" ht="15" customHeight="1" x14ac:dyDescent="0.25">
      <c r="C629" s="73"/>
      <c r="D629" s="14"/>
      <c r="E629" s="14"/>
    </row>
    <row r="630" spans="3:5" ht="15" customHeight="1" x14ac:dyDescent="0.25">
      <c r="C630" s="73"/>
      <c r="D630" s="14"/>
      <c r="E630" s="14"/>
    </row>
    <row r="631" spans="3:5" ht="15" customHeight="1" x14ac:dyDescent="0.25">
      <c r="C631" s="73"/>
      <c r="D631" s="14"/>
      <c r="E631" s="14"/>
    </row>
    <row r="632" spans="3:5" ht="15" customHeight="1" x14ac:dyDescent="0.25">
      <c r="C632" s="73"/>
      <c r="D632" s="14"/>
      <c r="E632" s="14"/>
    </row>
    <row r="633" spans="3:5" ht="15" customHeight="1" x14ac:dyDescent="0.25">
      <c r="C633" s="73"/>
      <c r="D633" s="14"/>
      <c r="E633" s="14"/>
    </row>
    <row r="634" spans="3:5" ht="15" customHeight="1" x14ac:dyDescent="0.25">
      <c r="C634" s="73"/>
      <c r="D634" s="14"/>
      <c r="E634" s="14"/>
    </row>
    <row r="635" spans="3:5" ht="15" customHeight="1" x14ac:dyDescent="0.25">
      <c r="C635" s="73"/>
      <c r="D635" s="14"/>
      <c r="E635" s="14"/>
    </row>
    <row r="636" spans="3:5" ht="15" customHeight="1" x14ac:dyDescent="0.25">
      <c r="C636" s="73"/>
      <c r="D636" s="14"/>
      <c r="E636" s="14"/>
    </row>
    <row r="637" spans="3:5" ht="15" customHeight="1" x14ac:dyDescent="0.25">
      <c r="C637" s="73"/>
      <c r="D637" s="14"/>
      <c r="E637" s="14"/>
    </row>
    <row r="638" spans="3:5" ht="15" customHeight="1" x14ac:dyDescent="0.25">
      <c r="C638" s="73"/>
      <c r="D638" s="14"/>
      <c r="E638" s="14"/>
    </row>
    <row r="639" spans="3:5" ht="15" customHeight="1" x14ac:dyDescent="0.25">
      <c r="C639" s="73"/>
      <c r="D639" s="14"/>
      <c r="E639" s="14"/>
    </row>
    <row r="640" spans="3:5" ht="15" customHeight="1" x14ac:dyDescent="0.25">
      <c r="C640" s="73"/>
      <c r="D640" s="14"/>
      <c r="E640" s="14"/>
    </row>
    <row r="641" spans="3:5" ht="15" customHeight="1" x14ac:dyDescent="0.25">
      <c r="C641" s="73"/>
      <c r="D641" s="14"/>
      <c r="E641" s="14"/>
    </row>
    <row r="642" spans="3:5" ht="15" customHeight="1" x14ac:dyDescent="0.25">
      <c r="C642" s="73"/>
      <c r="D642" s="14"/>
      <c r="E642" s="14"/>
    </row>
    <row r="643" spans="3:5" ht="15" customHeight="1" x14ac:dyDescent="0.25">
      <c r="C643" s="73"/>
      <c r="D643" s="14"/>
      <c r="E643" s="14"/>
    </row>
    <row r="644" spans="3:5" ht="15" customHeight="1" x14ac:dyDescent="0.25">
      <c r="C644" s="73"/>
      <c r="D644" s="14"/>
      <c r="E644" s="14"/>
    </row>
    <row r="645" spans="3:5" ht="15" customHeight="1" x14ac:dyDescent="0.25">
      <c r="C645" s="73"/>
      <c r="D645" s="14"/>
      <c r="E645" s="14"/>
    </row>
    <row r="646" spans="3:5" ht="15" customHeight="1" x14ac:dyDescent="0.25">
      <c r="C646" s="73"/>
      <c r="D646" s="14"/>
      <c r="E646" s="14"/>
    </row>
    <row r="647" spans="3:5" ht="15" customHeight="1" x14ac:dyDescent="0.25">
      <c r="C647" s="73"/>
      <c r="D647" s="14"/>
      <c r="E647" s="14"/>
    </row>
    <row r="648" spans="3:5" ht="15" customHeight="1" x14ac:dyDescent="0.25">
      <c r="C648" s="73"/>
      <c r="D648" s="14"/>
      <c r="E648" s="14"/>
    </row>
    <row r="649" spans="3:5" ht="15" customHeight="1" x14ac:dyDescent="0.25">
      <c r="C649" s="73"/>
      <c r="D649" s="14"/>
      <c r="E649" s="14"/>
    </row>
    <row r="650" spans="3:5" ht="15" customHeight="1" x14ac:dyDescent="0.25">
      <c r="C650" s="73"/>
      <c r="D650" s="14"/>
      <c r="E650" s="14"/>
    </row>
    <row r="651" spans="3:5" ht="15" customHeight="1" x14ac:dyDescent="0.25">
      <c r="C651" s="73"/>
      <c r="D651" s="14"/>
      <c r="E651" s="14"/>
    </row>
    <row r="652" spans="3:5" ht="15" customHeight="1" x14ac:dyDescent="0.25">
      <c r="C652" s="73"/>
      <c r="D652" s="14"/>
      <c r="E652" s="14"/>
    </row>
    <row r="653" spans="3:5" ht="15" customHeight="1" x14ac:dyDescent="0.25">
      <c r="C653" s="73"/>
      <c r="D653" s="14"/>
      <c r="E653" s="14"/>
    </row>
    <row r="654" spans="3:5" ht="15" customHeight="1" x14ac:dyDescent="0.25">
      <c r="C654" s="73"/>
      <c r="D654" s="14"/>
      <c r="E654" s="14"/>
    </row>
    <row r="655" spans="3:5" ht="15" customHeight="1" x14ac:dyDescent="0.25">
      <c r="C655" s="73"/>
      <c r="D655" s="14"/>
      <c r="E655" s="14"/>
    </row>
    <row r="656" spans="3:5" ht="15" customHeight="1" x14ac:dyDescent="0.25">
      <c r="C656" s="73"/>
      <c r="D656" s="14"/>
      <c r="E656" s="14"/>
    </row>
    <row r="657" spans="3:5" ht="15" customHeight="1" x14ac:dyDescent="0.25">
      <c r="C657" s="73"/>
      <c r="D657" s="14"/>
      <c r="E657" s="14"/>
    </row>
    <row r="658" spans="3:5" ht="15" customHeight="1" x14ac:dyDescent="0.25">
      <c r="C658" s="73"/>
      <c r="D658" s="14"/>
      <c r="E658" s="14"/>
    </row>
    <row r="659" spans="3:5" ht="15" customHeight="1" x14ac:dyDescent="0.25">
      <c r="C659" s="73"/>
      <c r="D659" s="14"/>
      <c r="E659" s="14"/>
    </row>
    <row r="660" spans="3:5" ht="15" customHeight="1" x14ac:dyDescent="0.25">
      <c r="C660" s="73"/>
      <c r="D660" s="14"/>
      <c r="E660" s="14"/>
    </row>
    <row r="661" spans="3:5" ht="15" customHeight="1" x14ac:dyDescent="0.25">
      <c r="C661" s="73"/>
      <c r="D661" s="14"/>
      <c r="E661" s="14"/>
    </row>
    <row r="662" spans="3:5" ht="15" customHeight="1" x14ac:dyDescent="0.25">
      <c r="C662" s="73"/>
      <c r="D662" s="14"/>
      <c r="E662" s="14"/>
    </row>
    <row r="663" spans="3:5" ht="15" customHeight="1" x14ac:dyDescent="0.25">
      <c r="C663" s="73"/>
      <c r="D663" s="14"/>
      <c r="E663" s="14"/>
    </row>
    <row r="664" spans="3:5" ht="15" customHeight="1" x14ac:dyDescent="0.25">
      <c r="C664" s="73"/>
      <c r="D664" s="14"/>
      <c r="E664" s="14"/>
    </row>
    <row r="665" spans="3:5" ht="15" customHeight="1" x14ac:dyDescent="0.25">
      <c r="C665" s="73"/>
      <c r="D665" s="14"/>
      <c r="E665" s="14"/>
    </row>
    <row r="666" spans="3:5" ht="15" customHeight="1" x14ac:dyDescent="0.25">
      <c r="C666" s="73"/>
      <c r="D666" s="14"/>
      <c r="E666" s="14"/>
    </row>
    <row r="667" spans="3:5" ht="15" customHeight="1" x14ac:dyDescent="0.25">
      <c r="C667" s="73"/>
      <c r="D667" s="14"/>
      <c r="E667" s="14"/>
    </row>
    <row r="668" spans="3:5" ht="15" customHeight="1" x14ac:dyDescent="0.25">
      <c r="C668" s="73"/>
      <c r="D668" s="14"/>
      <c r="E668" s="14"/>
    </row>
    <row r="669" spans="3:5" ht="15" customHeight="1" x14ac:dyDescent="0.25">
      <c r="C669" s="73"/>
      <c r="D669" s="14"/>
      <c r="E669" s="14"/>
    </row>
    <row r="670" spans="3:5" ht="15" customHeight="1" x14ac:dyDescent="0.25">
      <c r="C670" s="73"/>
      <c r="D670" s="14"/>
      <c r="E670" s="14"/>
    </row>
    <row r="671" spans="3:5" ht="15" customHeight="1" x14ac:dyDescent="0.25">
      <c r="C671" s="73"/>
      <c r="D671" s="14"/>
      <c r="E671" s="14"/>
    </row>
    <row r="672" spans="3:5" ht="15" customHeight="1" x14ac:dyDescent="0.25">
      <c r="C672" s="73"/>
      <c r="D672" s="14"/>
      <c r="E672" s="14"/>
    </row>
    <row r="673" spans="3:5" ht="15" customHeight="1" x14ac:dyDescent="0.25">
      <c r="C673" s="73"/>
      <c r="D673" s="14"/>
      <c r="E673" s="14"/>
    </row>
    <row r="674" spans="3:5" ht="15" customHeight="1" x14ac:dyDescent="0.25">
      <c r="C674" s="73"/>
      <c r="D674" s="14"/>
      <c r="E674" s="14"/>
    </row>
    <row r="675" spans="3:5" ht="15" customHeight="1" x14ac:dyDescent="0.25">
      <c r="C675" s="73"/>
      <c r="D675" s="14"/>
      <c r="E675" s="14"/>
    </row>
    <row r="676" spans="3:5" ht="15" customHeight="1" x14ac:dyDescent="0.25">
      <c r="C676" s="73"/>
      <c r="D676" s="14"/>
      <c r="E676" s="14"/>
    </row>
    <row r="677" spans="3:5" ht="15" customHeight="1" x14ac:dyDescent="0.25">
      <c r="C677" s="73"/>
      <c r="D677" s="14"/>
      <c r="E677" s="14"/>
    </row>
    <row r="678" spans="3:5" ht="15" customHeight="1" x14ac:dyDescent="0.25">
      <c r="C678" s="73"/>
      <c r="D678" s="14"/>
      <c r="E678" s="14"/>
    </row>
    <row r="679" spans="3:5" ht="15" customHeight="1" x14ac:dyDescent="0.25">
      <c r="C679" s="73"/>
      <c r="D679" s="14"/>
      <c r="E679" s="14"/>
    </row>
    <row r="680" spans="3:5" ht="15" customHeight="1" x14ac:dyDescent="0.25">
      <c r="C680" s="73"/>
      <c r="D680" s="14"/>
      <c r="E680" s="14"/>
    </row>
    <row r="681" spans="3:5" ht="15" customHeight="1" x14ac:dyDescent="0.25">
      <c r="C681" s="73"/>
      <c r="D681" s="14"/>
      <c r="E681" s="14"/>
    </row>
    <row r="682" spans="3:5" ht="15" customHeight="1" x14ac:dyDescent="0.25">
      <c r="C682" s="73"/>
      <c r="D682" s="14"/>
      <c r="E682" s="14"/>
    </row>
    <row r="683" spans="3:5" ht="15" customHeight="1" x14ac:dyDescent="0.25">
      <c r="C683" s="73"/>
      <c r="D683" s="14"/>
      <c r="E683" s="14"/>
    </row>
    <row r="684" spans="3:5" ht="15" customHeight="1" x14ac:dyDescent="0.25">
      <c r="C684" s="73"/>
      <c r="D684" s="14"/>
      <c r="E684" s="14"/>
    </row>
    <row r="685" spans="3:5" ht="15" customHeight="1" x14ac:dyDescent="0.25">
      <c r="C685" s="73"/>
      <c r="D685" s="14"/>
      <c r="E685" s="14"/>
    </row>
    <row r="686" spans="3:5" ht="15" customHeight="1" x14ac:dyDescent="0.25">
      <c r="C686" s="73"/>
      <c r="D686" s="14"/>
      <c r="E686" s="14"/>
    </row>
    <row r="687" spans="3:5" ht="15" customHeight="1" x14ac:dyDescent="0.25">
      <c r="C687" s="73"/>
      <c r="D687" s="14"/>
      <c r="E687" s="14"/>
    </row>
    <row r="688" spans="3:5" ht="15" customHeight="1" x14ac:dyDescent="0.25">
      <c r="C688" s="73"/>
      <c r="D688" s="14"/>
      <c r="E688" s="14"/>
    </row>
    <row r="689" spans="3:5" ht="15" customHeight="1" x14ac:dyDescent="0.25">
      <c r="C689" s="73"/>
      <c r="D689" s="14"/>
      <c r="E689" s="14"/>
    </row>
    <row r="690" spans="3:5" ht="15" customHeight="1" x14ac:dyDescent="0.25">
      <c r="C690" s="73"/>
      <c r="D690" s="14"/>
      <c r="E690" s="14"/>
    </row>
    <row r="691" spans="3:5" ht="15" customHeight="1" x14ac:dyDescent="0.25">
      <c r="C691" s="73"/>
      <c r="D691" s="14"/>
      <c r="E691" s="14"/>
    </row>
    <row r="692" spans="3:5" ht="15" customHeight="1" x14ac:dyDescent="0.25">
      <c r="C692" s="73"/>
      <c r="D692" s="14"/>
      <c r="E692" s="14"/>
    </row>
    <row r="693" spans="3:5" ht="15" customHeight="1" x14ac:dyDescent="0.25">
      <c r="C693" s="73"/>
      <c r="D693" s="14"/>
      <c r="E693" s="14"/>
    </row>
    <row r="694" spans="3:5" ht="15" customHeight="1" x14ac:dyDescent="0.25">
      <c r="C694" s="73"/>
      <c r="D694" s="14"/>
      <c r="E694" s="14"/>
    </row>
    <row r="695" spans="3:5" ht="15" customHeight="1" x14ac:dyDescent="0.25">
      <c r="C695" s="73"/>
      <c r="D695" s="14"/>
      <c r="E695" s="14"/>
    </row>
    <row r="696" spans="3:5" ht="15" customHeight="1" x14ac:dyDescent="0.25">
      <c r="C696" s="73"/>
      <c r="D696" s="14"/>
      <c r="E696" s="14"/>
    </row>
    <row r="697" spans="3:5" ht="15" customHeight="1" x14ac:dyDescent="0.25">
      <c r="C697" s="73"/>
      <c r="D697" s="14"/>
      <c r="E697" s="14"/>
    </row>
    <row r="698" spans="3:5" ht="15" customHeight="1" x14ac:dyDescent="0.25">
      <c r="C698" s="73"/>
      <c r="D698" s="14"/>
      <c r="E698" s="14"/>
    </row>
    <row r="699" spans="3:5" ht="15" customHeight="1" x14ac:dyDescent="0.25">
      <c r="C699" s="73"/>
      <c r="D699" s="14"/>
      <c r="E699" s="14"/>
    </row>
    <row r="700" spans="3:5" ht="15" customHeight="1" x14ac:dyDescent="0.25">
      <c r="C700" s="73"/>
      <c r="D700" s="14"/>
      <c r="E700" s="14"/>
    </row>
    <row r="701" spans="3:5" ht="15" customHeight="1" x14ac:dyDescent="0.25">
      <c r="C701" s="73"/>
      <c r="D701" s="14"/>
      <c r="E701" s="14"/>
    </row>
    <row r="702" spans="3:5" ht="15" customHeight="1" x14ac:dyDescent="0.25">
      <c r="C702" s="73"/>
      <c r="D702" s="14"/>
      <c r="E702" s="14"/>
    </row>
    <row r="703" spans="3:5" ht="15" customHeight="1" x14ac:dyDescent="0.25">
      <c r="C703" s="73"/>
      <c r="D703" s="14"/>
      <c r="E703" s="14"/>
    </row>
    <row r="704" spans="3:5" ht="15" customHeight="1" x14ac:dyDescent="0.25">
      <c r="C704" s="73"/>
      <c r="D704" s="14"/>
      <c r="E704" s="14"/>
    </row>
    <row r="705" spans="3:5" ht="15" customHeight="1" x14ac:dyDescent="0.25">
      <c r="C705" s="73"/>
      <c r="D705" s="14"/>
      <c r="E705" s="14"/>
    </row>
    <row r="706" spans="3:5" ht="15" customHeight="1" x14ac:dyDescent="0.25">
      <c r="C706" s="73"/>
      <c r="D706" s="14"/>
      <c r="E706" s="14"/>
    </row>
    <row r="707" spans="3:5" ht="15" customHeight="1" x14ac:dyDescent="0.25">
      <c r="C707" s="73"/>
      <c r="D707" s="14"/>
      <c r="E707" s="14"/>
    </row>
    <row r="708" spans="3:5" ht="15" customHeight="1" x14ac:dyDescent="0.25">
      <c r="C708" s="73"/>
      <c r="D708" s="14"/>
      <c r="E708" s="14"/>
    </row>
    <row r="709" spans="3:5" ht="15" customHeight="1" x14ac:dyDescent="0.25">
      <c r="C709" s="73"/>
      <c r="D709" s="14"/>
      <c r="E709" s="14"/>
    </row>
    <row r="710" spans="3:5" ht="15" customHeight="1" x14ac:dyDescent="0.25">
      <c r="C710" s="73"/>
      <c r="D710" s="14"/>
      <c r="E710" s="14"/>
    </row>
    <row r="711" spans="3:5" ht="15" customHeight="1" x14ac:dyDescent="0.25">
      <c r="C711" s="73"/>
      <c r="D711" s="14"/>
      <c r="E711" s="14"/>
    </row>
    <row r="712" spans="3:5" ht="15" customHeight="1" x14ac:dyDescent="0.25">
      <c r="C712" s="73"/>
      <c r="D712" s="14"/>
      <c r="E712" s="14"/>
    </row>
    <row r="713" spans="3:5" ht="15" customHeight="1" x14ac:dyDescent="0.25">
      <c r="C713" s="73"/>
      <c r="D713" s="14"/>
      <c r="E713" s="14"/>
    </row>
    <row r="714" spans="3:5" ht="15" customHeight="1" x14ac:dyDescent="0.25">
      <c r="C714" s="73"/>
      <c r="D714" s="14"/>
      <c r="E714" s="14"/>
    </row>
    <row r="715" spans="3:5" ht="15" customHeight="1" x14ac:dyDescent="0.25">
      <c r="C715" s="73"/>
      <c r="D715" s="14"/>
      <c r="E715" s="14"/>
    </row>
    <row r="716" spans="3:5" ht="15" customHeight="1" x14ac:dyDescent="0.25">
      <c r="C716" s="73"/>
      <c r="D716" s="14"/>
      <c r="E716" s="14"/>
    </row>
    <row r="717" spans="3:5" ht="15" customHeight="1" x14ac:dyDescent="0.25">
      <c r="C717" s="73"/>
      <c r="D717" s="14"/>
      <c r="E717" s="14"/>
    </row>
    <row r="718" spans="3:5" ht="15" customHeight="1" x14ac:dyDescent="0.25">
      <c r="C718" s="73"/>
      <c r="D718" s="14"/>
      <c r="E718" s="14"/>
    </row>
    <row r="719" spans="3:5" ht="15" customHeight="1" x14ac:dyDescent="0.25">
      <c r="C719" s="73"/>
      <c r="D719" s="14"/>
      <c r="E719" s="14"/>
    </row>
    <row r="720" spans="3:5" ht="15" customHeight="1" x14ac:dyDescent="0.25">
      <c r="C720" s="73"/>
      <c r="D720" s="14"/>
      <c r="E720" s="14"/>
    </row>
    <row r="721" spans="3:5" ht="15" customHeight="1" x14ac:dyDescent="0.25">
      <c r="C721" s="73"/>
      <c r="D721" s="14"/>
      <c r="E721" s="14"/>
    </row>
    <row r="722" spans="3:5" ht="15" customHeight="1" x14ac:dyDescent="0.25">
      <c r="C722" s="73"/>
      <c r="D722" s="14"/>
      <c r="E722" s="14"/>
    </row>
    <row r="723" spans="3:5" ht="15" customHeight="1" x14ac:dyDescent="0.25">
      <c r="C723" s="73"/>
      <c r="D723" s="14"/>
      <c r="E723" s="14"/>
    </row>
    <row r="724" spans="3:5" ht="15" customHeight="1" x14ac:dyDescent="0.25">
      <c r="C724" s="73"/>
      <c r="D724" s="14"/>
      <c r="E724" s="14"/>
    </row>
    <row r="725" spans="3:5" ht="15" customHeight="1" x14ac:dyDescent="0.25">
      <c r="C725" s="73"/>
      <c r="D725" s="14"/>
      <c r="E725" s="14"/>
    </row>
    <row r="726" spans="3:5" ht="15" customHeight="1" x14ac:dyDescent="0.25">
      <c r="C726" s="73"/>
      <c r="D726" s="14"/>
      <c r="E726" s="14"/>
    </row>
    <row r="727" spans="3:5" ht="15" customHeight="1" x14ac:dyDescent="0.25">
      <c r="C727" s="73"/>
      <c r="D727" s="14"/>
      <c r="E727" s="14"/>
    </row>
    <row r="728" spans="3:5" ht="15" customHeight="1" x14ac:dyDescent="0.25">
      <c r="C728" s="73"/>
      <c r="D728" s="14"/>
      <c r="E728" s="14"/>
    </row>
    <row r="729" spans="3:5" ht="15" customHeight="1" x14ac:dyDescent="0.25">
      <c r="C729" s="73"/>
      <c r="D729" s="14"/>
      <c r="E729" s="14"/>
    </row>
    <row r="730" spans="3:5" ht="15" customHeight="1" x14ac:dyDescent="0.25">
      <c r="C730" s="73"/>
      <c r="D730" s="14"/>
      <c r="E730" s="14"/>
    </row>
    <row r="731" spans="3:5" ht="15" customHeight="1" x14ac:dyDescent="0.25">
      <c r="C731" s="73"/>
      <c r="D731" s="14"/>
      <c r="E731" s="14"/>
    </row>
    <row r="732" spans="3:5" ht="15" customHeight="1" x14ac:dyDescent="0.25">
      <c r="C732" s="73"/>
      <c r="D732" s="14"/>
      <c r="E732" s="14"/>
    </row>
    <row r="733" spans="3:5" ht="15" customHeight="1" x14ac:dyDescent="0.25">
      <c r="C733" s="73"/>
      <c r="D733" s="14"/>
      <c r="E733" s="14"/>
    </row>
    <row r="734" spans="3:5" ht="15" customHeight="1" x14ac:dyDescent="0.25">
      <c r="C734" s="73"/>
      <c r="D734" s="14"/>
      <c r="E734" s="14"/>
    </row>
    <row r="735" spans="3:5" ht="15" customHeight="1" x14ac:dyDescent="0.25">
      <c r="C735" s="73"/>
      <c r="D735" s="14"/>
      <c r="E735" s="14"/>
    </row>
    <row r="736" spans="3:5" ht="15" customHeight="1" x14ac:dyDescent="0.25">
      <c r="C736" s="73"/>
      <c r="D736" s="14"/>
      <c r="E736" s="14"/>
    </row>
    <row r="737" spans="3:5" ht="15" customHeight="1" x14ac:dyDescent="0.25">
      <c r="C737" s="73"/>
      <c r="D737" s="14"/>
      <c r="E737" s="14"/>
    </row>
    <row r="738" spans="3:5" ht="15" customHeight="1" x14ac:dyDescent="0.25">
      <c r="C738" s="73"/>
      <c r="D738" s="14"/>
      <c r="E738" s="14"/>
    </row>
    <row r="739" spans="3:5" ht="15" customHeight="1" x14ac:dyDescent="0.25">
      <c r="C739" s="73"/>
      <c r="D739" s="14"/>
      <c r="E739" s="14"/>
    </row>
    <row r="740" spans="3:5" ht="15" customHeight="1" x14ac:dyDescent="0.25">
      <c r="C740" s="73"/>
      <c r="D740" s="14"/>
      <c r="E740" s="14"/>
    </row>
    <row r="741" spans="3:5" ht="15" customHeight="1" x14ac:dyDescent="0.25">
      <c r="C741" s="73"/>
      <c r="D741" s="14"/>
      <c r="E741" s="14"/>
    </row>
    <row r="742" spans="3:5" ht="15" customHeight="1" x14ac:dyDescent="0.25">
      <c r="C742" s="73"/>
      <c r="D742" s="14"/>
      <c r="E742" s="14"/>
    </row>
    <row r="743" spans="3:5" ht="15" customHeight="1" x14ac:dyDescent="0.25">
      <c r="C743" s="73"/>
      <c r="D743" s="14"/>
      <c r="E743" s="14"/>
    </row>
    <row r="744" spans="3:5" ht="15" customHeight="1" x14ac:dyDescent="0.25">
      <c r="C744" s="73"/>
      <c r="D744" s="14"/>
      <c r="E744" s="14"/>
    </row>
    <row r="745" spans="3:5" ht="15" customHeight="1" x14ac:dyDescent="0.25">
      <c r="C745" s="73"/>
      <c r="D745" s="14"/>
      <c r="E745" s="14"/>
    </row>
    <row r="746" spans="3:5" ht="15" customHeight="1" x14ac:dyDescent="0.25">
      <c r="C746" s="73"/>
      <c r="D746" s="14"/>
      <c r="E746" s="14"/>
    </row>
    <row r="747" spans="3:5" ht="15" customHeight="1" x14ac:dyDescent="0.25">
      <c r="C747" s="73"/>
      <c r="D747" s="14"/>
      <c r="E747" s="14"/>
    </row>
    <row r="748" spans="3:5" ht="15" customHeight="1" x14ac:dyDescent="0.25">
      <c r="C748" s="73"/>
      <c r="D748" s="14"/>
      <c r="E748" s="14"/>
    </row>
    <row r="749" spans="3:5" ht="15" customHeight="1" x14ac:dyDescent="0.25">
      <c r="C749" s="73"/>
      <c r="D749" s="14"/>
      <c r="E749" s="14"/>
    </row>
    <row r="750" spans="3:5" ht="15" customHeight="1" x14ac:dyDescent="0.25">
      <c r="C750" s="73"/>
      <c r="D750" s="14"/>
      <c r="E750" s="14"/>
    </row>
    <row r="751" spans="3:5" ht="15" customHeight="1" x14ac:dyDescent="0.25">
      <c r="C751" s="73"/>
      <c r="D751" s="14"/>
      <c r="E751" s="14"/>
    </row>
    <row r="752" spans="3:5" ht="15" customHeight="1" x14ac:dyDescent="0.25">
      <c r="C752" s="73"/>
      <c r="D752" s="14"/>
      <c r="E752" s="14"/>
    </row>
    <row r="753" spans="3:5" ht="15" customHeight="1" x14ac:dyDescent="0.25">
      <c r="C753" s="73"/>
      <c r="D753" s="14"/>
      <c r="E753" s="14"/>
    </row>
    <row r="754" spans="3:5" ht="15" customHeight="1" x14ac:dyDescent="0.25">
      <c r="C754" s="73"/>
      <c r="D754" s="14"/>
      <c r="E754" s="14"/>
    </row>
    <row r="755" spans="3:5" ht="15" customHeight="1" x14ac:dyDescent="0.25">
      <c r="C755" s="73"/>
      <c r="D755" s="14"/>
      <c r="E755" s="14"/>
    </row>
    <row r="756" spans="3:5" ht="15" customHeight="1" x14ac:dyDescent="0.25">
      <c r="C756" s="73"/>
      <c r="D756" s="14"/>
      <c r="E756" s="14"/>
    </row>
    <row r="757" spans="3:5" ht="15" customHeight="1" x14ac:dyDescent="0.25">
      <c r="C757" s="73"/>
      <c r="D757" s="14"/>
      <c r="E757" s="14"/>
    </row>
    <row r="758" spans="3:5" ht="15" customHeight="1" x14ac:dyDescent="0.25">
      <c r="C758" s="73"/>
      <c r="D758" s="14"/>
      <c r="E758" s="14"/>
    </row>
    <row r="759" spans="3:5" ht="15" customHeight="1" x14ac:dyDescent="0.25">
      <c r="C759" s="73"/>
      <c r="D759" s="14"/>
      <c r="E759" s="14"/>
    </row>
    <row r="760" spans="3:5" ht="15" customHeight="1" x14ac:dyDescent="0.25">
      <c r="C760" s="73"/>
      <c r="D760" s="14"/>
      <c r="E760" s="14"/>
    </row>
    <row r="761" spans="3:5" ht="15" customHeight="1" x14ac:dyDescent="0.25">
      <c r="C761" s="73"/>
      <c r="D761" s="14"/>
      <c r="E761" s="14"/>
    </row>
    <row r="762" spans="3:5" ht="15" customHeight="1" x14ac:dyDescent="0.25">
      <c r="C762" s="73"/>
      <c r="D762" s="14"/>
      <c r="E762" s="14"/>
    </row>
    <row r="763" spans="3:5" ht="15" customHeight="1" x14ac:dyDescent="0.25">
      <c r="C763" s="73"/>
      <c r="D763" s="14"/>
      <c r="E763" s="14"/>
    </row>
    <row r="764" spans="3:5" ht="15" customHeight="1" x14ac:dyDescent="0.25">
      <c r="C764" s="73"/>
      <c r="D764" s="14"/>
      <c r="E764" s="14"/>
    </row>
    <row r="765" spans="3:5" ht="15" customHeight="1" x14ac:dyDescent="0.25">
      <c r="C765" s="73"/>
      <c r="D765" s="14"/>
      <c r="E765" s="14"/>
    </row>
    <row r="766" spans="3:5" ht="15" customHeight="1" x14ac:dyDescent="0.25">
      <c r="C766" s="73"/>
      <c r="D766" s="14"/>
      <c r="E766" s="14"/>
    </row>
    <row r="767" spans="3:5" ht="15" customHeight="1" x14ac:dyDescent="0.25">
      <c r="C767" s="73"/>
      <c r="D767" s="14"/>
      <c r="E767" s="14"/>
    </row>
    <row r="768" spans="3:5" ht="15" customHeight="1" x14ac:dyDescent="0.25">
      <c r="C768" s="73"/>
      <c r="D768" s="14"/>
      <c r="E768" s="14"/>
    </row>
    <row r="769" spans="3:5" ht="15" customHeight="1" x14ac:dyDescent="0.25">
      <c r="C769" s="73"/>
      <c r="D769" s="14"/>
      <c r="E769" s="14"/>
    </row>
    <row r="770" spans="3:5" ht="15" customHeight="1" x14ac:dyDescent="0.25">
      <c r="C770" s="73"/>
      <c r="D770" s="14"/>
      <c r="E770" s="14"/>
    </row>
    <row r="771" spans="3:5" ht="15" customHeight="1" x14ac:dyDescent="0.25">
      <c r="C771" s="73"/>
      <c r="D771" s="14"/>
      <c r="E771" s="14"/>
    </row>
    <row r="772" spans="3:5" ht="15" customHeight="1" x14ac:dyDescent="0.25">
      <c r="C772" s="73"/>
      <c r="D772" s="14"/>
      <c r="E772" s="14"/>
    </row>
    <row r="773" spans="3:5" ht="15" customHeight="1" x14ac:dyDescent="0.25">
      <c r="C773" s="73"/>
      <c r="D773" s="14"/>
      <c r="E773" s="14"/>
    </row>
    <row r="774" spans="3:5" ht="15" customHeight="1" x14ac:dyDescent="0.25">
      <c r="C774" s="73"/>
      <c r="D774" s="14"/>
      <c r="E774" s="14"/>
    </row>
    <row r="775" spans="3:5" ht="15" customHeight="1" x14ac:dyDescent="0.25">
      <c r="C775" s="73"/>
      <c r="D775" s="14"/>
      <c r="E775" s="14"/>
    </row>
    <row r="776" spans="3:5" ht="15" customHeight="1" x14ac:dyDescent="0.25">
      <c r="C776" s="73"/>
      <c r="D776" s="14"/>
      <c r="E776" s="14"/>
    </row>
    <row r="777" spans="3:5" ht="15" customHeight="1" x14ac:dyDescent="0.25">
      <c r="C777" s="73"/>
      <c r="D777" s="14"/>
      <c r="E777" s="14"/>
    </row>
    <row r="778" spans="3:5" ht="15" customHeight="1" x14ac:dyDescent="0.25">
      <c r="C778" s="73"/>
      <c r="D778" s="14"/>
      <c r="E778" s="14"/>
    </row>
    <row r="779" spans="3:5" ht="15" customHeight="1" x14ac:dyDescent="0.25">
      <c r="C779" s="73"/>
      <c r="D779" s="14"/>
      <c r="E779" s="14"/>
    </row>
    <row r="780" spans="3:5" ht="15" customHeight="1" x14ac:dyDescent="0.25">
      <c r="C780" s="73"/>
      <c r="D780" s="14"/>
      <c r="E780" s="14"/>
    </row>
    <row r="781" spans="3:5" ht="15" customHeight="1" x14ac:dyDescent="0.25">
      <c r="C781" s="73"/>
      <c r="D781" s="14"/>
      <c r="E781" s="14"/>
    </row>
    <row r="782" spans="3:5" ht="15" customHeight="1" x14ac:dyDescent="0.25">
      <c r="C782" s="73"/>
      <c r="D782" s="14"/>
      <c r="E782" s="14"/>
    </row>
    <row r="783" spans="3:5" ht="15" customHeight="1" x14ac:dyDescent="0.25">
      <c r="C783" s="73"/>
      <c r="D783" s="14"/>
      <c r="E783" s="14"/>
    </row>
    <row r="784" spans="3:5" ht="15" customHeight="1" x14ac:dyDescent="0.25">
      <c r="C784" s="73"/>
      <c r="D784" s="14"/>
      <c r="E784" s="14"/>
    </row>
    <row r="785" spans="3:5" ht="15" customHeight="1" x14ac:dyDescent="0.25">
      <c r="C785" s="73"/>
      <c r="D785" s="14"/>
      <c r="E785" s="14"/>
    </row>
    <row r="786" spans="3:5" ht="15" customHeight="1" x14ac:dyDescent="0.25">
      <c r="C786" s="73"/>
      <c r="D786" s="14"/>
      <c r="E786" s="14"/>
    </row>
    <row r="787" spans="3:5" ht="15" customHeight="1" x14ac:dyDescent="0.25">
      <c r="C787" s="73"/>
      <c r="D787" s="14"/>
      <c r="E787" s="14"/>
    </row>
    <row r="788" spans="3:5" ht="15" customHeight="1" x14ac:dyDescent="0.25">
      <c r="C788" s="73"/>
      <c r="D788" s="14"/>
      <c r="E788" s="14"/>
    </row>
    <row r="789" spans="3:5" ht="15" customHeight="1" x14ac:dyDescent="0.25">
      <c r="C789" s="73"/>
      <c r="D789" s="14"/>
      <c r="E789" s="14"/>
    </row>
    <row r="790" spans="3:5" ht="15" customHeight="1" x14ac:dyDescent="0.25">
      <c r="C790" s="73"/>
      <c r="D790" s="14"/>
      <c r="E790" s="14"/>
    </row>
    <row r="791" spans="3:5" ht="15" customHeight="1" x14ac:dyDescent="0.25">
      <c r="C791" s="73"/>
      <c r="D791" s="14"/>
      <c r="E791" s="14"/>
    </row>
    <row r="792" spans="3:5" ht="15" customHeight="1" x14ac:dyDescent="0.25">
      <c r="C792" s="73"/>
      <c r="D792" s="14"/>
      <c r="E792" s="14"/>
    </row>
    <row r="793" spans="3:5" ht="15" customHeight="1" x14ac:dyDescent="0.25">
      <c r="C793" s="73"/>
      <c r="D793" s="14"/>
      <c r="E793" s="14"/>
    </row>
    <row r="794" spans="3:5" ht="15" customHeight="1" x14ac:dyDescent="0.25">
      <c r="C794" s="73"/>
      <c r="D794" s="14"/>
      <c r="E794" s="14"/>
    </row>
    <row r="795" spans="3:5" ht="15" customHeight="1" x14ac:dyDescent="0.25">
      <c r="C795" s="73"/>
      <c r="D795" s="14"/>
      <c r="E795" s="14"/>
    </row>
    <row r="796" spans="3:5" ht="15" customHeight="1" x14ac:dyDescent="0.25">
      <c r="C796" s="73"/>
      <c r="D796" s="14"/>
      <c r="E796" s="14"/>
    </row>
    <row r="797" spans="3:5" ht="15" customHeight="1" x14ac:dyDescent="0.25">
      <c r="C797" s="73"/>
      <c r="D797" s="14"/>
      <c r="E797" s="14"/>
    </row>
    <row r="798" spans="3:5" ht="15" customHeight="1" x14ac:dyDescent="0.25">
      <c r="C798" s="73"/>
      <c r="D798" s="14"/>
      <c r="E798" s="14"/>
    </row>
    <row r="799" spans="3:5" ht="15" customHeight="1" x14ac:dyDescent="0.25">
      <c r="C799" s="73"/>
      <c r="D799" s="14"/>
      <c r="E799" s="14"/>
    </row>
    <row r="800" spans="3:5" ht="15" customHeight="1" x14ac:dyDescent="0.25">
      <c r="C800" s="73"/>
      <c r="D800" s="14"/>
      <c r="E800" s="14"/>
    </row>
    <row r="801" spans="3:5" ht="15" customHeight="1" x14ac:dyDescent="0.25">
      <c r="C801" s="73"/>
      <c r="D801" s="14"/>
      <c r="E801" s="14"/>
    </row>
    <row r="802" spans="3:5" ht="15" customHeight="1" x14ac:dyDescent="0.25">
      <c r="C802" s="73"/>
      <c r="D802" s="14"/>
      <c r="E802" s="14"/>
    </row>
    <row r="803" spans="3:5" ht="15" customHeight="1" x14ac:dyDescent="0.25">
      <c r="C803" s="73"/>
      <c r="D803" s="14"/>
      <c r="E803" s="14"/>
    </row>
    <row r="804" spans="3:5" ht="15" customHeight="1" x14ac:dyDescent="0.25">
      <c r="C804" s="73"/>
      <c r="D804" s="14"/>
      <c r="E804" s="14"/>
    </row>
    <row r="805" spans="3:5" ht="15" customHeight="1" x14ac:dyDescent="0.25">
      <c r="C805" s="73"/>
      <c r="D805" s="14"/>
      <c r="E805" s="14"/>
    </row>
    <row r="806" spans="3:5" ht="15" customHeight="1" x14ac:dyDescent="0.25">
      <c r="C806" s="73"/>
      <c r="D806" s="14"/>
      <c r="E806" s="14"/>
    </row>
    <row r="807" spans="3:5" ht="15" customHeight="1" x14ac:dyDescent="0.25">
      <c r="C807" s="73"/>
      <c r="D807" s="14"/>
      <c r="E807" s="14"/>
    </row>
    <row r="808" spans="3:5" ht="15" customHeight="1" x14ac:dyDescent="0.25">
      <c r="C808" s="73"/>
      <c r="D808" s="14"/>
      <c r="E808" s="14"/>
    </row>
    <row r="809" spans="3:5" ht="15" customHeight="1" x14ac:dyDescent="0.25">
      <c r="C809" s="73"/>
      <c r="D809" s="14"/>
      <c r="E809" s="14"/>
    </row>
    <row r="810" spans="3:5" ht="15" customHeight="1" x14ac:dyDescent="0.25">
      <c r="C810" s="73"/>
      <c r="D810" s="14"/>
      <c r="E810" s="14"/>
    </row>
    <row r="811" spans="3:5" ht="15" customHeight="1" x14ac:dyDescent="0.25">
      <c r="C811" s="73"/>
      <c r="D811" s="14"/>
      <c r="E811" s="14"/>
    </row>
    <row r="812" spans="3:5" ht="15" customHeight="1" x14ac:dyDescent="0.25">
      <c r="C812" s="73"/>
      <c r="D812" s="14"/>
      <c r="E812" s="14"/>
    </row>
    <row r="813" spans="3:5" ht="15" customHeight="1" x14ac:dyDescent="0.25">
      <c r="C813" s="73"/>
      <c r="D813" s="14"/>
      <c r="E813" s="14"/>
    </row>
    <row r="814" spans="3:5" ht="15" customHeight="1" x14ac:dyDescent="0.25">
      <c r="C814" s="73"/>
      <c r="D814" s="14"/>
      <c r="E814" s="14"/>
    </row>
    <row r="815" spans="3:5" ht="15" customHeight="1" x14ac:dyDescent="0.25">
      <c r="C815" s="73"/>
      <c r="D815" s="14"/>
      <c r="E815" s="14"/>
    </row>
    <row r="816" spans="3:5" ht="15" customHeight="1" x14ac:dyDescent="0.25">
      <c r="C816" s="73"/>
      <c r="D816" s="14"/>
      <c r="E816" s="14"/>
    </row>
    <row r="817" spans="3:5" ht="15" customHeight="1" x14ac:dyDescent="0.25">
      <c r="C817" s="73"/>
      <c r="D817" s="14"/>
      <c r="E817" s="14"/>
    </row>
    <row r="818" spans="3:5" ht="15" customHeight="1" x14ac:dyDescent="0.25">
      <c r="C818" s="73"/>
      <c r="D818" s="14"/>
      <c r="E818" s="14"/>
    </row>
    <row r="819" spans="3:5" ht="15" customHeight="1" x14ac:dyDescent="0.25">
      <c r="C819" s="73"/>
      <c r="D819" s="14"/>
      <c r="E819" s="14"/>
    </row>
    <row r="820" spans="3:5" ht="15" customHeight="1" x14ac:dyDescent="0.25">
      <c r="C820" s="73"/>
      <c r="D820" s="14"/>
      <c r="E820" s="14"/>
    </row>
    <row r="821" spans="3:5" ht="15" customHeight="1" x14ac:dyDescent="0.25">
      <c r="C821" s="73"/>
      <c r="D821" s="14"/>
      <c r="E821" s="14"/>
    </row>
    <row r="822" spans="3:5" ht="15" customHeight="1" x14ac:dyDescent="0.25">
      <c r="C822" s="73"/>
      <c r="D822" s="14"/>
      <c r="E822" s="14"/>
    </row>
    <row r="823" spans="3:5" ht="15" customHeight="1" x14ac:dyDescent="0.25">
      <c r="C823" s="73"/>
      <c r="D823" s="14"/>
      <c r="E823" s="14"/>
    </row>
    <row r="824" spans="3:5" ht="15" customHeight="1" x14ac:dyDescent="0.25">
      <c r="C824" s="73"/>
      <c r="D824" s="14"/>
      <c r="E824" s="14"/>
    </row>
    <row r="825" spans="3:5" ht="15" customHeight="1" x14ac:dyDescent="0.25">
      <c r="C825" s="73"/>
      <c r="D825" s="14"/>
      <c r="E825" s="14"/>
    </row>
    <row r="826" spans="3:5" ht="15" customHeight="1" x14ac:dyDescent="0.25">
      <c r="C826" s="73"/>
      <c r="D826" s="14"/>
      <c r="E826" s="14"/>
    </row>
    <row r="827" spans="3:5" ht="15" customHeight="1" x14ac:dyDescent="0.25">
      <c r="C827" s="73"/>
      <c r="D827" s="14"/>
      <c r="E827" s="14"/>
    </row>
    <row r="828" spans="3:5" ht="15" customHeight="1" x14ac:dyDescent="0.25">
      <c r="C828" s="73"/>
      <c r="D828" s="14"/>
      <c r="E828" s="14"/>
    </row>
    <row r="829" spans="3:5" ht="15" customHeight="1" x14ac:dyDescent="0.25">
      <c r="C829" s="73"/>
      <c r="D829" s="14"/>
      <c r="E829" s="14"/>
    </row>
    <row r="830" spans="3:5" ht="15" customHeight="1" x14ac:dyDescent="0.25">
      <c r="C830" s="73"/>
      <c r="D830" s="14"/>
      <c r="E830" s="14"/>
    </row>
    <row r="831" spans="3:5" ht="15" customHeight="1" x14ac:dyDescent="0.25">
      <c r="C831" s="73"/>
      <c r="D831" s="14"/>
      <c r="E831" s="14"/>
    </row>
    <row r="832" spans="3:5" ht="15" customHeight="1" x14ac:dyDescent="0.25">
      <c r="C832" s="73"/>
      <c r="D832" s="14"/>
      <c r="E832" s="14"/>
    </row>
    <row r="833" spans="3:5" ht="15" customHeight="1" x14ac:dyDescent="0.25">
      <c r="C833" s="73"/>
      <c r="D833" s="14"/>
      <c r="E833" s="14"/>
    </row>
    <row r="834" spans="3:5" ht="15" customHeight="1" x14ac:dyDescent="0.25">
      <c r="C834" s="73"/>
      <c r="D834" s="14"/>
      <c r="E834" s="14"/>
    </row>
    <row r="835" spans="3:5" ht="15" customHeight="1" x14ac:dyDescent="0.25">
      <c r="C835" s="73"/>
      <c r="D835" s="14"/>
      <c r="E835" s="14"/>
    </row>
    <row r="836" spans="3:5" ht="15" customHeight="1" x14ac:dyDescent="0.25">
      <c r="C836" s="73"/>
      <c r="D836" s="14"/>
      <c r="E836" s="14"/>
    </row>
    <row r="837" spans="3:5" ht="15" customHeight="1" x14ac:dyDescent="0.25">
      <c r="C837" s="73"/>
      <c r="D837" s="14"/>
      <c r="E837" s="14"/>
    </row>
    <row r="838" spans="3:5" ht="15" customHeight="1" x14ac:dyDescent="0.25">
      <c r="C838" s="73"/>
      <c r="D838" s="14"/>
      <c r="E838" s="14"/>
    </row>
    <row r="839" spans="3:5" ht="15" customHeight="1" x14ac:dyDescent="0.25">
      <c r="C839" s="73"/>
      <c r="D839" s="14"/>
      <c r="E839" s="14"/>
    </row>
    <row r="840" spans="3:5" ht="15" customHeight="1" x14ac:dyDescent="0.25">
      <c r="C840" s="73"/>
      <c r="D840" s="14"/>
      <c r="E840" s="14"/>
    </row>
    <row r="841" spans="3:5" ht="15" customHeight="1" x14ac:dyDescent="0.25">
      <c r="C841" s="73"/>
      <c r="D841" s="14"/>
      <c r="E841" s="14"/>
    </row>
    <row r="842" spans="3:5" ht="15" customHeight="1" x14ac:dyDescent="0.25">
      <c r="C842" s="73"/>
      <c r="D842" s="14"/>
      <c r="E842" s="14"/>
    </row>
    <row r="843" spans="3:5" ht="15" customHeight="1" x14ac:dyDescent="0.25">
      <c r="C843" s="73"/>
      <c r="D843" s="14"/>
      <c r="E843" s="14"/>
    </row>
    <row r="844" spans="3:5" ht="15" customHeight="1" x14ac:dyDescent="0.25">
      <c r="C844" s="73"/>
      <c r="D844" s="14"/>
      <c r="E844" s="14"/>
    </row>
    <row r="845" spans="3:5" ht="15" customHeight="1" x14ac:dyDescent="0.25">
      <c r="C845" s="73"/>
      <c r="D845" s="14"/>
      <c r="E845" s="14"/>
    </row>
    <row r="846" spans="3:5" ht="15" customHeight="1" x14ac:dyDescent="0.25">
      <c r="C846" s="73"/>
      <c r="D846" s="14"/>
      <c r="E846" s="14"/>
    </row>
    <row r="847" spans="3:5" ht="15" customHeight="1" x14ac:dyDescent="0.25">
      <c r="C847" s="73"/>
      <c r="D847" s="14"/>
      <c r="E847" s="14"/>
    </row>
    <row r="848" spans="3:5" ht="15" customHeight="1" x14ac:dyDescent="0.25">
      <c r="C848" s="73"/>
      <c r="D848" s="14"/>
      <c r="E848" s="14"/>
    </row>
    <row r="849" spans="3:5" ht="15" customHeight="1" x14ac:dyDescent="0.25">
      <c r="C849" s="73"/>
      <c r="D849" s="14"/>
      <c r="E849" s="14"/>
    </row>
    <row r="850" spans="3:5" ht="15" customHeight="1" x14ac:dyDescent="0.25">
      <c r="C850" s="73"/>
      <c r="D850" s="14"/>
      <c r="E850" s="14"/>
    </row>
    <row r="851" spans="3:5" ht="15" customHeight="1" x14ac:dyDescent="0.25">
      <c r="C851" s="73"/>
      <c r="D851" s="14"/>
      <c r="E851" s="14"/>
    </row>
    <row r="852" spans="3:5" ht="15" customHeight="1" x14ac:dyDescent="0.25">
      <c r="C852" s="73"/>
      <c r="D852" s="14"/>
      <c r="E852" s="14"/>
    </row>
    <row r="853" spans="3:5" ht="15" customHeight="1" x14ac:dyDescent="0.25">
      <c r="C853" s="73"/>
      <c r="D853" s="14"/>
      <c r="E853" s="14"/>
    </row>
    <row r="854" spans="3:5" ht="15" customHeight="1" x14ac:dyDescent="0.25">
      <c r="C854" s="73"/>
      <c r="D854" s="14"/>
      <c r="E854" s="14"/>
    </row>
    <row r="855" spans="3:5" ht="15" customHeight="1" x14ac:dyDescent="0.25">
      <c r="C855" s="73"/>
      <c r="D855" s="14"/>
      <c r="E855" s="14"/>
    </row>
    <row r="856" spans="3:5" ht="15" customHeight="1" x14ac:dyDescent="0.25">
      <c r="C856" s="73"/>
      <c r="D856" s="14"/>
      <c r="E856" s="14"/>
    </row>
    <row r="857" spans="3:5" ht="15" customHeight="1" x14ac:dyDescent="0.25">
      <c r="C857" s="73"/>
      <c r="D857" s="14"/>
      <c r="E857" s="14"/>
    </row>
    <row r="858" spans="3:5" ht="15" customHeight="1" x14ac:dyDescent="0.25">
      <c r="C858" s="73"/>
      <c r="D858" s="14"/>
      <c r="E858" s="14"/>
    </row>
    <row r="859" spans="3:5" ht="15" customHeight="1" x14ac:dyDescent="0.25">
      <c r="C859" s="73"/>
      <c r="D859" s="14"/>
      <c r="E859" s="14"/>
    </row>
    <row r="860" spans="3:5" ht="15" customHeight="1" x14ac:dyDescent="0.25">
      <c r="C860" s="73"/>
      <c r="D860" s="14"/>
      <c r="E860" s="14"/>
    </row>
    <row r="861" spans="3:5" ht="15" customHeight="1" x14ac:dyDescent="0.25">
      <c r="C861" s="73"/>
      <c r="D861" s="14"/>
      <c r="E861" s="14"/>
    </row>
    <row r="862" spans="3:5" ht="15" customHeight="1" x14ac:dyDescent="0.25">
      <c r="C862" s="73"/>
      <c r="D862" s="14"/>
      <c r="E862" s="14"/>
    </row>
    <row r="863" spans="3:5" ht="15" customHeight="1" x14ac:dyDescent="0.25">
      <c r="C863" s="73"/>
      <c r="D863" s="14"/>
      <c r="E863" s="14"/>
    </row>
    <row r="864" spans="3:5" ht="15" customHeight="1" x14ac:dyDescent="0.25">
      <c r="C864" s="73"/>
      <c r="D864" s="14"/>
      <c r="E864" s="14"/>
    </row>
    <row r="865" spans="3:5" ht="15" customHeight="1" x14ac:dyDescent="0.25">
      <c r="C865" s="73"/>
      <c r="D865" s="14"/>
      <c r="E865" s="14"/>
    </row>
    <row r="866" spans="3:5" ht="15" customHeight="1" x14ac:dyDescent="0.25">
      <c r="C866" s="73"/>
      <c r="D866" s="14"/>
      <c r="E866" s="14"/>
    </row>
    <row r="867" spans="3:5" ht="15" customHeight="1" x14ac:dyDescent="0.25">
      <c r="C867" s="73"/>
      <c r="D867" s="14"/>
      <c r="E867" s="14"/>
    </row>
    <row r="868" spans="3:5" ht="15" customHeight="1" x14ac:dyDescent="0.25">
      <c r="C868" s="73"/>
      <c r="D868" s="14"/>
      <c r="E868" s="14"/>
    </row>
    <row r="869" spans="3:5" ht="15" customHeight="1" x14ac:dyDescent="0.25">
      <c r="C869" s="73"/>
      <c r="D869" s="14"/>
      <c r="E869" s="14"/>
    </row>
    <row r="870" spans="3:5" ht="15" customHeight="1" x14ac:dyDescent="0.25">
      <c r="C870" s="73"/>
      <c r="D870" s="14"/>
      <c r="E870" s="14"/>
    </row>
    <row r="871" spans="3:5" ht="15" customHeight="1" x14ac:dyDescent="0.25">
      <c r="C871" s="73"/>
      <c r="D871" s="14"/>
      <c r="E871" s="14"/>
    </row>
    <row r="872" spans="3:5" ht="15" customHeight="1" x14ac:dyDescent="0.25">
      <c r="C872" s="73"/>
      <c r="D872" s="14"/>
      <c r="E872" s="14"/>
    </row>
    <row r="873" spans="3:5" ht="15" customHeight="1" x14ac:dyDescent="0.25">
      <c r="C873" s="73"/>
      <c r="D873" s="14"/>
      <c r="E873" s="14"/>
    </row>
    <row r="874" spans="3:5" ht="15" customHeight="1" x14ac:dyDescent="0.25">
      <c r="C874" s="73"/>
      <c r="D874" s="14"/>
      <c r="E874" s="14"/>
    </row>
    <row r="875" spans="3:5" ht="15" customHeight="1" x14ac:dyDescent="0.25">
      <c r="C875" s="73"/>
      <c r="D875" s="14"/>
      <c r="E875" s="14"/>
    </row>
    <row r="876" spans="3:5" ht="15" customHeight="1" x14ac:dyDescent="0.25">
      <c r="C876" s="73"/>
      <c r="D876" s="14"/>
      <c r="E876" s="14"/>
    </row>
    <row r="877" spans="3:5" ht="15" customHeight="1" x14ac:dyDescent="0.25">
      <c r="C877" s="73"/>
      <c r="D877" s="14"/>
      <c r="E877" s="14"/>
    </row>
    <row r="878" spans="3:5" ht="15" customHeight="1" x14ac:dyDescent="0.25">
      <c r="C878" s="73"/>
      <c r="D878" s="14"/>
      <c r="E878" s="14"/>
    </row>
    <row r="879" spans="3:5" ht="15" customHeight="1" x14ac:dyDescent="0.25">
      <c r="C879" s="73"/>
      <c r="D879" s="14"/>
      <c r="E879" s="14"/>
    </row>
    <row r="880" spans="3:5" ht="15" customHeight="1" x14ac:dyDescent="0.25">
      <c r="C880" s="73"/>
      <c r="D880" s="14"/>
      <c r="E880" s="14"/>
    </row>
    <row r="881" spans="3:5" ht="15" customHeight="1" x14ac:dyDescent="0.25">
      <c r="C881" s="73"/>
      <c r="D881" s="14"/>
      <c r="E881" s="14"/>
    </row>
    <row r="882" spans="3:5" ht="15" customHeight="1" x14ac:dyDescent="0.25">
      <c r="C882" s="73"/>
      <c r="D882" s="14"/>
      <c r="E882" s="14"/>
    </row>
    <row r="883" spans="3:5" ht="15" customHeight="1" x14ac:dyDescent="0.25">
      <c r="C883" s="73"/>
      <c r="D883" s="14"/>
      <c r="E883" s="14"/>
    </row>
    <row r="884" spans="3:5" ht="15" customHeight="1" x14ac:dyDescent="0.25">
      <c r="C884" s="73"/>
      <c r="D884" s="14"/>
      <c r="E884" s="14"/>
    </row>
    <row r="885" spans="3:5" ht="15" customHeight="1" x14ac:dyDescent="0.25">
      <c r="C885" s="73"/>
      <c r="D885" s="14"/>
      <c r="E885" s="14"/>
    </row>
    <row r="886" spans="3:5" ht="15" customHeight="1" x14ac:dyDescent="0.25">
      <c r="C886" s="73"/>
      <c r="D886" s="14"/>
      <c r="E886" s="14"/>
    </row>
    <row r="887" spans="3:5" ht="15" customHeight="1" x14ac:dyDescent="0.25">
      <c r="C887" s="73"/>
      <c r="D887" s="14"/>
      <c r="E887" s="14"/>
    </row>
    <row r="888" spans="3:5" ht="15" customHeight="1" x14ac:dyDescent="0.25">
      <c r="C888" s="73"/>
      <c r="D888" s="14"/>
      <c r="E888" s="14"/>
    </row>
    <row r="889" spans="3:5" ht="15" customHeight="1" x14ac:dyDescent="0.25">
      <c r="C889" s="73"/>
      <c r="D889" s="14"/>
      <c r="E889" s="14"/>
    </row>
    <row r="890" spans="3:5" ht="15" customHeight="1" x14ac:dyDescent="0.25">
      <c r="C890" s="73"/>
      <c r="D890" s="14"/>
      <c r="E890" s="14"/>
    </row>
    <row r="891" spans="3:5" ht="15" customHeight="1" x14ac:dyDescent="0.25">
      <c r="C891" s="73"/>
      <c r="D891" s="14"/>
      <c r="E891" s="14"/>
    </row>
    <row r="892" spans="3:5" ht="15" customHeight="1" x14ac:dyDescent="0.25">
      <c r="C892" s="73"/>
      <c r="D892" s="14"/>
      <c r="E892" s="14"/>
    </row>
    <row r="893" spans="3:5" ht="15" customHeight="1" x14ac:dyDescent="0.25">
      <c r="C893" s="73"/>
      <c r="D893" s="14"/>
      <c r="E893" s="14"/>
    </row>
    <row r="894" spans="3:5" ht="15" customHeight="1" x14ac:dyDescent="0.25">
      <c r="C894" s="73"/>
      <c r="D894" s="14"/>
      <c r="E894" s="14"/>
    </row>
    <row r="895" spans="3:5" ht="15" customHeight="1" x14ac:dyDescent="0.25">
      <c r="C895" s="73"/>
      <c r="D895" s="14"/>
      <c r="E895" s="14"/>
    </row>
    <row r="896" spans="3:5" ht="15" customHeight="1" x14ac:dyDescent="0.25">
      <c r="C896" s="73"/>
      <c r="D896" s="14"/>
      <c r="E896" s="14"/>
    </row>
    <row r="897" spans="3:5" ht="15" customHeight="1" x14ac:dyDescent="0.25">
      <c r="C897" s="73"/>
      <c r="D897" s="14"/>
      <c r="E897" s="14"/>
    </row>
    <row r="898" spans="3:5" ht="15" customHeight="1" x14ac:dyDescent="0.25">
      <c r="C898" s="73"/>
      <c r="D898" s="14"/>
      <c r="E898" s="14"/>
    </row>
    <row r="899" spans="3:5" ht="15" customHeight="1" x14ac:dyDescent="0.25">
      <c r="C899" s="73"/>
      <c r="D899" s="14"/>
      <c r="E899" s="14"/>
    </row>
    <row r="900" spans="3:5" ht="15" customHeight="1" x14ac:dyDescent="0.25">
      <c r="C900" s="73"/>
      <c r="D900" s="14"/>
      <c r="E900" s="14"/>
    </row>
    <row r="901" spans="3:5" ht="15" customHeight="1" x14ac:dyDescent="0.25">
      <c r="C901" s="73"/>
      <c r="D901" s="14"/>
      <c r="E901" s="14"/>
    </row>
    <row r="902" spans="3:5" ht="15" customHeight="1" x14ac:dyDescent="0.25">
      <c r="C902" s="73"/>
      <c r="D902" s="14"/>
      <c r="E902" s="14"/>
    </row>
    <row r="903" spans="3:5" ht="15" customHeight="1" x14ac:dyDescent="0.25">
      <c r="C903" s="73"/>
      <c r="D903" s="14"/>
      <c r="E903" s="14"/>
    </row>
    <row r="904" spans="3:5" ht="15" customHeight="1" x14ac:dyDescent="0.25">
      <c r="C904" s="73"/>
      <c r="D904" s="14"/>
      <c r="E904" s="14"/>
    </row>
    <row r="905" spans="3:5" ht="15" customHeight="1" x14ac:dyDescent="0.25">
      <c r="C905" s="73"/>
      <c r="D905" s="14"/>
      <c r="E905" s="14"/>
    </row>
    <row r="906" spans="3:5" ht="15" customHeight="1" x14ac:dyDescent="0.25">
      <c r="C906" s="73"/>
      <c r="D906" s="14"/>
      <c r="E906" s="14"/>
    </row>
    <row r="907" spans="3:5" ht="15" customHeight="1" x14ac:dyDescent="0.25">
      <c r="C907" s="73"/>
      <c r="D907" s="14"/>
      <c r="E907" s="14"/>
    </row>
    <row r="908" spans="3:5" ht="15" customHeight="1" x14ac:dyDescent="0.25">
      <c r="C908" s="73"/>
      <c r="D908" s="14"/>
      <c r="E908" s="14"/>
    </row>
    <row r="909" spans="3:5" ht="15" customHeight="1" x14ac:dyDescent="0.25">
      <c r="C909" s="73"/>
      <c r="D909" s="14"/>
      <c r="E909" s="14"/>
    </row>
    <row r="910" spans="3:5" ht="15" customHeight="1" x14ac:dyDescent="0.25">
      <c r="C910" s="73"/>
      <c r="D910" s="14"/>
      <c r="E910" s="14"/>
    </row>
    <row r="911" spans="3:5" ht="15" customHeight="1" x14ac:dyDescent="0.25">
      <c r="C911" s="73"/>
      <c r="D911" s="14"/>
      <c r="E911" s="14"/>
    </row>
    <row r="912" spans="3:5" ht="15" customHeight="1" x14ac:dyDescent="0.25">
      <c r="C912" s="73"/>
      <c r="D912" s="14"/>
      <c r="E912" s="14"/>
    </row>
    <row r="913" spans="3:5" ht="15" customHeight="1" x14ac:dyDescent="0.25">
      <c r="C913" s="73"/>
      <c r="D913" s="14"/>
      <c r="E913" s="14"/>
    </row>
    <row r="914" spans="3:5" ht="15" customHeight="1" x14ac:dyDescent="0.25">
      <c r="C914" s="73"/>
      <c r="D914" s="14"/>
      <c r="E914" s="14"/>
    </row>
    <row r="915" spans="3:5" ht="15" customHeight="1" x14ac:dyDescent="0.25">
      <c r="C915" s="73"/>
      <c r="D915" s="14"/>
      <c r="E915" s="14"/>
    </row>
    <row r="916" spans="3:5" ht="15" customHeight="1" x14ac:dyDescent="0.25">
      <c r="C916" s="73"/>
      <c r="D916" s="14"/>
      <c r="E916" s="14"/>
    </row>
    <row r="917" spans="3:5" ht="15" customHeight="1" x14ac:dyDescent="0.25">
      <c r="C917" s="73"/>
      <c r="D917" s="14"/>
      <c r="E917" s="14"/>
    </row>
    <row r="918" spans="3:5" ht="15" customHeight="1" x14ac:dyDescent="0.25">
      <c r="C918" s="73"/>
      <c r="D918" s="14"/>
      <c r="E918" s="14"/>
    </row>
    <row r="919" spans="3:5" ht="15" customHeight="1" x14ac:dyDescent="0.25">
      <c r="C919" s="73"/>
      <c r="D919" s="14"/>
      <c r="E919" s="14"/>
    </row>
    <row r="920" spans="3:5" ht="15" customHeight="1" x14ac:dyDescent="0.25">
      <c r="C920" s="73"/>
      <c r="D920" s="14"/>
      <c r="E920" s="14"/>
    </row>
    <row r="921" spans="3:5" ht="15" customHeight="1" x14ac:dyDescent="0.25">
      <c r="C921" s="73"/>
      <c r="D921" s="14"/>
      <c r="E921" s="14"/>
    </row>
    <row r="922" spans="3:5" ht="15" customHeight="1" x14ac:dyDescent="0.25">
      <c r="C922" s="73"/>
      <c r="D922" s="14"/>
      <c r="E922" s="14"/>
    </row>
    <row r="923" spans="3:5" ht="15" customHeight="1" x14ac:dyDescent="0.25">
      <c r="C923" s="73"/>
      <c r="D923" s="14"/>
      <c r="E923" s="14"/>
    </row>
    <row r="924" spans="3:5" ht="15" customHeight="1" x14ac:dyDescent="0.25">
      <c r="C924" s="73"/>
      <c r="D924" s="14"/>
      <c r="E924" s="14"/>
    </row>
    <row r="925" spans="3:5" ht="15" customHeight="1" x14ac:dyDescent="0.25">
      <c r="C925" s="73"/>
      <c r="D925" s="14"/>
      <c r="E925" s="14"/>
    </row>
    <row r="926" spans="3:5" ht="15" customHeight="1" x14ac:dyDescent="0.25">
      <c r="C926" s="73"/>
      <c r="D926" s="14"/>
      <c r="E926" s="14"/>
    </row>
    <row r="927" spans="3:5" ht="15" customHeight="1" x14ac:dyDescent="0.25">
      <c r="C927" s="73"/>
      <c r="D927" s="14"/>
      <c r="E927" s="14"/>
    </row>
    <row r="928" spans="3:5" ht="15" customHeight="1" x14ac:dyDescent="0.25">
      <c r="C928" s="73"/>
      <c r="D928" s="14"/>
      <c r="E928" s="14"/>
    </row>
    <row r="929" spans="3:5" ht="15" customHeight="1" x14ac:dyDescent="0.25">
      <c r="C929" s="73"/>
      <c r="D929" s="14"/>
      <c r="E929" s="14"/>
    </row>
    <row r="930" spans="3:5" ht="15" customHeight="1" x14ac:dyDescent="0.25">
      <c r="C930" s="73"/>
      <c r="D930" s="14"/>
      <c r="E930" s="14"/>
    </row>
    <row r="931" spans="3:5" ht="15" customHeight="1" x14ac:dyDescent="0.25">
      <c r="C931" s="73"/>
      <c r="D931" s="14"/>
      <c r="E931" s="14"/>
    </row>
    <row r="932" spans="3:5" ht="15" customHeight="1" x14ac:dyDescent="0.25">
      <c r="C932" s="73"/>
      <c r="D932" s="14"/>
      <c r="E932" s="14"/>
    </row>
    <row r="933" spans="3:5" ht="15" customHeight="1" x14ac:dyDescent="0.25">
      <c r="C933" s="73"/>
      <c r="D933" s="14"/>
      <c r="E933" s="14"/>
    </row>
    <row r="934" spans="3:5" ht="15" customHeight="1" x14ac:dyDescent="0.25">
      <c r="C934" s="73"/>
      <c r="D934" s="14"/>
      <c r="E934" s="14"/>
    </row>
    <row r="935" spans="3:5" ht="15" customHeight="1" x14ac:dyDescent="0.25">
      <c r="C935" s="73"/>
      <c r="D935" s="14"/>
      <c r="E935" s="14"/>
    </row>
    <row r="936" spans="3:5" ht="15" customHeight="1" x14ac:dyDescent="0.25">
      <c r="C936" s="73"/>
      <c r="D936" s="14"/>
      <c r="E936" s="14"/>
    </row>
    <row r="937" spans="3:5" ht="15" customHeight="1" x14ac:dyDescent="0.25">
      <c r="C937" s="73"/>
      <c r="D937" s="14"/>
      <c r="E937" s="14"/>
    </row>
    <row r="938" spans="3:5" ht="15" customHeight="1" x14ac:dyDescent="0.25">
      <c r="C938" s="73"/>
      <c r="D938" s="14"/>
      <c r="E938" s="14"/>
    </row>
    <row r="939" spans="3:5" ht="15" customHeight="1" x14ac:dyDescent="0.25">
      <c r="C939" s="73"/>
      <c r="D939" s="14"/>
      <c r="E939" s="14"/>
    </row>
    <row r="940" spans="3:5" ht="15" customHeight="1" x14ac:dyDescent="0.25">
      <c r="C940" s="73"/>
      <c r="D940" s="14"/>
      <c r="E940" s="14"/>
    </row>
    <row r="941" spans="3:5" ht="15" customHeight="1" x14ac:dyDescent="0.25">
      <c r="C941" s="73"/>
      <c r="D941" s="14"/>
      <c r="E941" s="14"/>
    </row>
    <row r="942" spans="3:5" ht="15" customHeight="1" x14ac:dyDescent="0.25">
      <c r="C942" s="73"/>
      <c r="D942" s="14"/>
      <c r="E942" s="14"/>
    </row>
    <row r="943" spans="3:5" ht="15" customHeight="1" x14ac:dyDescent="0.25">
      <c r="C943" s="73"/>
      <c r="D943" s="14"/>
      <c r="E943" s="14"/>
    </row>
    <row r="944" spans="3:5" ht="15" customHeight="1" x14ac:dyDescent="0.25">
      <c r="C944" s="73"/>
      <c r="D944" s="14"/>
      <c r="E944" s="14"/>
    </row>
    <row r="945" spans="3:5" ht="15" customHeight="1" x14ac:dyDescent="0.25">
      <c r="C945" s="73"/>
      <c r="D945" s="14"/>
      <c r="E945" s="14"/>
    </row>
    <row r="946" spans="3:5" ht="15" customHeight="1" x14ac:dyDescent="0.25">
      <c r="C946" s="73"/>
      <c r="D946" s="14"/>
      <c r="E946" s="14"/>
    </row>
    <row r="947" spans="3:5" ht="15" customHeight="1" x14ac:dyDescent="0.25">
      <c r="C947" s="73"/>
      <c r="D947" s="14"/>
      <c r="E947" s="14"/>
    </row>
    <row r="948" spans="3:5" ht="15" customHeight="1" x14ac:dyDescent="0.25">
      <c r="C948" s="73"/>
      <c r="D948" s="14"/>
      <c r="E948" s="14"/>
    </row>
    <row r="949" spans="3:5" ht="15" customHeight="1" x14ac:dyDescent="0.25">
      <c r="C949" s="73"/>
      <c r="D949" s="14"/>
      <c r="E949" s="14"/>
    </row>
    <row r="950" spans="3:5" ht="15" customHeight="1" x14ac:dyDescent="0.25">
      <c r="C950" s="73"/>
      <c r="D950" s="14"/>
      <c r="E950" s="14"/>
    </row>
    <row r="951" spans="3:5" ht="15" customHeight="1" x14ac:dyDescent="0.25">
      <c r="C951" s="73"/>
      <c r="D951" s="14"/>
      <c r="E951" s="14"/>
    </row>
    <row r="952" spans="3:5" ht="15" customHeight="1" x14ac:dyDescent="0.25">
      <c r="C952" s="73"/>
      <c r="D952" s="14"/>
      <c r="E952" s="14"/>
    </row>
    <row r="953" spans="3:5" ht="15" customHeight="1" x14ac:dyDescent="0.25">
      <c r="C953" s="73"/>
      <c r="D953" s="14"/>
      <c r="E953" s="14"/>
    </row>
    <row r="954" spans="3:5" ht="15" customHeight="1" x14ac:dyDescent="0.25">
      <c r="C954" s="73"/>
      <c r="D954" s="14"/>
      <c r="E954" s="14"/>
    </row>
    <row r="955" spans="3:5" ht="15" customHeight="1" x14ac:dyDescent="0.25">
      <c r="C955" s="73"/>
      <c r="D955" s="14"/>
      <c r="E955" s="14"/>
    </row>
    <row r="956" spans="3:5" ht="15" customHeight="1" x14ac:dyDescent="0.25">
      <c r="C956" s="73"/>
      <c r="D956" s="14"/>
      <c r="E956" s="14"/>
    </row>
    <row r="957" spans="3:5" ht="15" customHeight="1" x14ac:dyDescent="0.25">
      <c r="C957" s="73"/>
      <c r="D957" s="14"/>
      <c r="E957" s="14"/>
    </row>
    <row r="958" spans="3:5" ht="15" customHeight="1" x14ac:dyDescent="0.25">
      <c r="C958" s="73"/>
      <c r="D958" s="14"/>
      <c r="E958" s="14"/>
    </row>
    <row r="959" spans="3:5" ht="15" customHeight="1" x14ac:dyDescent="0.25">
      <c r="C959" s="73"/>
    </row>
    <row r="960" spans="3:5" ht="15" customHeight="1" x14ac:dyDescent="0.25">
      <c r="C960" s="73"/>
    </row>
    <row r="961" spans="3:3" ht="15" customHeight="1" x14ac:dyDescent="0.25">
      <c r="C961" s="73"/>
    </row>
    <row r="962" spans="3:3" ht="15" customHeight="1" x14ac:dyDescent="0.25">
      <c r="C962" s="73"/>
    </row>
    <row r="963" spans="3:3" ht="15" customHeight="1" x14ac:dyDescent="0.25">
      <c r="C963" s="73"/>
    </row>
    <row r="964" spans="3:3" ht="15" customHeight="1" x14ac:dyDescent="0.25">
      <c r="C964" s="73"/>
    </row>
    <row r="965" spans="3:3" ht="15" customHeight="1" x14ac:dyDescent="0.25">
      <c r="C965" s="73"/>
    </row>
    <row r="966" spans="3:3" ht="15" customHeight="1" x14ac:dyDescent="0.25">
      <c r="C966" s="73"/>
    </row>
    <row r="967" spans="3:3" ht="15" customHeight="1" x14ac:dyDescent="0.25">
      <c r="C967" s="73"/>
    </row>
    <row r="968" spans="3:3" ht="15" customHeight="1" x14ac:dyDescent="0.25">
      <c r="C968" s="73"/>
    </row>
    <row r="969" spans="3:3" ht="15" customHeight="1" x14ac:dyDescent="0.25">
      <c r="C969" s="73"/>
    </row>
    <row r="970" spans="3:3" ht="15" customHeight="1" x14ac:dyDescent="0.25">
      <c r="C970" s="73"/>
    </row>
    <row r="971" spans="3:3" ht="15" customHeight="1" x14ac:dyDescent="0.25">
      <c r="C971" s="73"/>
    </row>
    <row r="972" spans="3:3" ht="15" customHeight="1" x14ac:dyDescent="0.25">
      <c r="C972" s="73"/>
    </row>
    <row r="973" spans="3:3" ht="15" customHeight="1" x14ac:dyDescent="0.25">
      <c r="C973" s="73"/>
    </row>
    <row r="974" spans="3:3" ht="15" customHeight="1" x14ac:dyDescent="0.25">
      <c r="C974" s="73"/>
    </row>
    <row r="975" spans="3:3" ht="15" customHeight="1" x14ac:dyDescent="0.25">
      <c r="C975" s="73"/>
    </row>
    <row r="976" spans="3:3" ht="15" customHeight="1" x14ac:dyDescent="0.25">
      <c r="C976" s="73"/>
    </row>
    <row r="977" spans="3:3" ht="15" customHeight="1" x14ac:dyDescent="0.25">
      <c r="C977" s="73"/>
    </row>
    <row r="978" spans="3:3" ht="15" customHeight="1" x14ac:dyDescent="0.25">
      <c r="C978" s="73"/>
    </row>
    <row r="979" spans="3:3" ht="15" customHeight="1" x14ac:dyDescent="0.25">
      <c r="C979" s="73"/>
    </row>
    <row r="980" spans="3:3" ht="15" customHeight="1" x14ac:dyDescent="0.25">
      <c r="C980" s="73"/>
    </row>
    <row r="981" spans="3:3" ht="15" customHeight="1" x14ac:dyDescent="0.25">
      <c r="C981" s="73"/>
    </row>
    <row r="982" spans="3:3" ht="15" customHeight="1" x14ac:dyDescent="0.25">
      <c r="C982" s="73"/>
    </row>
    <row r="983" spans="3:3" ht="15" customHeight="1" x14ac:dyDescent="0.25">
      <c r="C983" s="73"/>
    </row>
    <row r="984" spans="3:3" ht="15" customHeight="1" x14ac:dyDescent="0.25">
      <c r="C984" s="73"/>
    </row>
    <row r="985" spans="3:3" ht="15" customHeight="1" x14ac:dyDescent="0.25">
      <c r="C985" s="73"/>
    </row>
    <row r="986" spans="3:3" ht="15" customHeight="1" x14ac:dyDescent="0.25">
      <c r="C986" s="73"/>
    </row>
    <row r="987" spans="3:3" ht="15" customHeight="1" x14ac:dyDescent="0.25">
      <c r="C987" s="73"/>
    </row>
    <row r="988" spans="3:3" ht="15" customHeight="1" x14ac:dyDescent="0.25">
      <c r="C988" s="73"/>
    </row>
    <row r="989" spans="3:3" ht="15" customHeight="1" x14ac:dyDescent="0.25">
      <c r="C989" s="73"/>
    </row>
    <row r="990" spans="3:3" ht="15" customHeight="1" x14ac:dyDescent="0.25">
      <c r="C990" s="73"/>
    </row>
    <row r="991" spans="3:3" ht="15" customHeight="1" x14ac:dyDescent="0.25">
      <c r="C991" s="73"/>
    </row>
    <row r="992" spans="3:3" ht="15" customHeight="1" x14ac:dyDescent="0.25">
      <c r="C992" s="73"/>
    </row>
    <row r="993" spans="3:3" ht="15" customHeight="1" x14ac:dyDescent="0.25">
      <c r="C993" s="73"/>
    </row>
    <row r="994" spans="3:3" ht="15" customHeight="1" x14ac:dyDescent="0.25">
      <c r="C994" s="73"/>
    </row>
    <row r="995" spans="3:3" ht="15" customHeight="1" x14ac:dyDescent="0.25">
      <c r="C995" s="73"/>
    </row>
    <row r="996" spans="3:3" ht="15" customHeight="1" x14ac:dyDescent="0.25">
      <c r="C996" s="73"/>
    </row>
    <row r="997" spans="3:3" ht="15" customHeight="1" x14ac:dyDescent="0.25">
      <c r="C997" s="73"/>
    </row>
    <row r="998" spans="3:3" ht="15" customHeight="1" x14ac:dyDescent="0.25">
      <c r="C998" s="73"/>
    </row>
    <row r="999" spans="3:3" ht="15" customHeight="1" x14ac:dyDescent="0.25">
      <c r="C999" s="73"/>
    </row>
    <row r="1000" spans="3:3" ht="15" customHeight="1" x14ac:dyDescent="0.25">
      <c r="C1000" s="73"/>
    </row>
  </sheetData>
  <sheetProtection algorithmName="SHA-512" hashValue="D+n3ANuy9imeoicoAUhooZrpaCfClwE47mzfN4foKmahORuCWm337/4tAmfPKIDA2pff9ob9rV6dMt1fJej9rA==" saltValue="nRjRkrLn9SacC0f+Tq5rog==" spinCount="100000" sheet="1" scenarios="1" formatCells="0" formatColumns="0" insertRows="0" deleteRows="0" autoFilter="0"/>
  <autoFilter ref="A5:A35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&amp;C&amp;"Calibri,Normal"&amp;K000000De tilrettede Driftsudgifter 2011, Somatik
Skema 3</oddHeader>
    <oddFooter>Side &amp;P</oddFooter>
  </headerFooter>
  <colBreaks count="1" manualBreakCount="1">
    <brk id="8" max="3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37.42578125" bestFit="1" customWidth="1"/>
    <col min="3" max="3" width="15.42578125" customWidth="1"/>
    <col min="4" max="4" width="9.42578125" customWidth="1"/>
    <col min="5" max="6" width="9" bestFit="1" customWidth="1"/>
    <col min="7" max="7" width="14.28515625" customWidth="1"/>
    <col min="8" max="8" width="15.42578125" customWidth="1"/>
    <col min="9" max="9" width="19" bestFit="1" customWidth="1"/>
  </cols>
  <sheetData>
    <row r="1" spans="1:15" ht="15" customHeight="1" x14ac:dyDescent="0.25">
      <c r="A1" s="4" t="s">
        <v>102</v>
      </c>
      <c r="B1" s="2"/>
      <c r="C1" s="2"/>
      <c r="D1" s="2"/>
    </row>
    <row r="2" spans="1:15" ht="15" customHeight="1" x14ac:dyDescent="0.25">
      <c r="B2" s="181" t="s">
        <v>16</v>
      </c>
      <c r="C2" s="181"/>
      <c r="D2" s="181"/>
      <c r="E2" s="181"/>
      <c r="F2" s="181"/>
      <c r="G2" s="181"/>
      <c r="H2" s="181"/>
      <c r="I2" s="181"/>
    </row>
    <row r="3" spans="1:15" ht="15" customHeight="1" x14ac:dyDescent="0.25">
      <c r="B3" s="181"/>
      <c r="C3" s="181"/>
      <c r="D3" s="181"/>
      <c r="E3" s="181"/>
      <c r="F3" s="181"/>
      <c r="G3" s="181"/>
      <c r="H3" s="181"/>
      <c r="I3" s="181"/>
    </row>
    <row r="4" spans="1:15" ht="15" customHeight="1" x14ac:dyDescent="0.25">
      <c r="C4" s="73"/>
      <c r="D4" s="14"/>
      <c r="E4" s="14"/>
    </row>
    <row r="5" spans="1:15" ht="15" customHeight="1" x14ac:dyDescent="0.25">
      <c r="A5" t="s">
        <v>10</v>
      </c>
      <c r="C5" s="68">
        <v>2015</v>
      </c>
      <c r="D5" s="68">
        <v>2014</v>
      </c>
      <c r="E5" s="69">
        <v>2013</v>
      </c>
      <c r="F5" s="3">
        <v>2012</v>
      </c>
      <c r="G5" s="38" t="s">
        <v>117</v>
      </c>
      <c r="H5" s="3" t="s">
        <v>11</v>
      </c>
      <c r="I5" s="5" t="s">
        <v>13</v>
      </c>
    </row>
    <row r="6" spans="1:15" ht="15" customHeight="1" x14ac:dyDescent="0.25">
      <c r="A6" s="49" t="s">
        <v>98</v>
      </c>
      <c r="B6" s="109"/>
      <c r="C6" s="110"/>
      <c r="D6" s="110"/>
      <c r="E6" s="111"/>
      <c r="F6" s="112"/>
      <c r="G6" s="112"/>
      <c r="H6" s="112"/>
      <c r="I6" s="112"/>
    </row>
    <row r="7" spans="1:15" ht="15" customHeight="1" x14ac:dyDescent="0.25">
      <c r="A7" s="16" t="s">
        <v>98</v>
      </c>
      <c r="B7" s="103" t="s">
        <v>23</v>
      </c>
      <c r="C7" s="105"/>
      <c r="D7" s="103"/>
      <c r="E7" s="104"/>
      <c r="F7" s="104"/>
      <c r="G7" s="104">
        <f>IF(ISERROR((C7-D7))=TRUE,"",C7-D7)</f>
        <v>0</v>
      </c>
      <c r="H7" s="104" t="str">
        <f>IF(ISERROR((C7-D7)/D7*100)=TRUE,"",IF(((C7-D7)/D7*100)&lt;-7,FIXED((C7-D7)/D7*100,1,TRUE)&amp;"%  ▼",IF(((C7-D7)/D7*100)&gt;7,FIXED((C7-D7)/D7*100,1,TRUE)&amp;"%  ▲",FIXED((C7-D7)/D7*100,1,TRUE)&amp;"%")))</f>
        <v/>
      </c>
      <c r="I7" s="105"/>
      <c r="J7" s="73"/>
      <c r="K7" s="73"/>
      <c r="L7" s="73"/>
      <c r="M7" s="73"/>
      <c r="N7" s="73"/>
      <c r="O7" s="73"/>
    </row>
    <row r="8" spans="1:15" ht="15" customHeight="1" x14ac:dyDescent="0.25">
      <c r="A8" s="16" t="s">
        <v>98</v>
      </c>
      <c r="B8" s="111" t="s">
        <v>24</v>
      </c>
      <c r="C8" s="117"/>
      <c r="D8" s="111"/>
      <c r="E8" s="106"/>
      <c r="F8" s="106"/>
      <c r="G8" s="106">
        <f t="shared" ref="G8:G25" si="0">IF(ISERROR((C8-D8))=TRUE,"",C8-D8)</f>
        <v>0</v>
      </c>
      <c r="H8" s="106" t="str">
        <f t="shared" ref="H8:H25" si="1">IF(ISERROR((C8-D8)/D8*100)=TRUE,"",IF(((C8-D8)/D8*100)&lt;-7,FIXED((C8-D8)/D8*100,1,TRUE)&amp;"%  ▼",IF(((C8-D8)/D8*100)&gt;7,FIXED((C8-D8)/D8*100,1,TRUE)&amp;"%  ▲",FIXED((C8-D8)/D8*100,1,TRUE)&amp;"%")))</f>
        <v/>
      </c>
      <c r="I8" s="117"/>
      <c r="J8" s="73"/>
      <c r="K8" s="73"/>
      <c r="L8" s="73"/>
      <c r="M8" s="73"/>
      <c r="N8" s="73"/>
      <c r="O8" s="73"/>
    </row>
    <row r="9" spans="1:15" ht="15" customHeight="1" x14ac:dyDescent="0.25">
      <c r="A9" s="16" t="s">
        <v>98</v>
      </c>
      <c r="B9" s="103" t="s">
        <v>25</v>
      </c>
      <c r="C9" s="140">
        <v>613.82299999999998</v>
      </c>
      <c r="D9" s="141">
        <v>597.50699999999995</v>
      </c>
      <c r="E9" s="104">
        <v>719.08699999999999</v>
      </c>
      <c r="F9" s="104">
        <v>708.08351149999999</v>
      </c>
      <c r="G9" s="104">
        <f t="shared" si="0"/>
        <v>16.316000000000031</v>
      </c>
      <c r="H9" s="104" t="str">
        <f t="shared" si="1"/>
        <v>2,7%</v>
      </c>
      <c r="I9" s="105"/>
      <c r="J9" s="73"/>
      <c r="K9" s="73"/>
      <c r="L9" s="73"/>
      <c r="M9" s="73"/>
      <c r="N9" s="73"/>
      <c r="O9" s="73"/>
    </row>
    <row r="10" spans="1:15" s="98" customFormat="1" ht="15" customHeight="1" x14ac:dyDescent="0.25">
      <c r="A10" s="95" t="s">
        <v>98</v>
      </c>
      <c r="B10" s="142" t="s">
        <v>8</v>
      </c>
      <c r="C10" s="143">
        <f>+SUM(C7:C9)</f>
        <v>613.82299999999998</v>
      </c>
      <c r="D10" s="143">
        <f>+SUM(D7:D9)</f>
        <v>597.50699999999995</v>
      </c>
      <c r="E10" s="143">
        <f>+SUM(E7:E9)</f>
        <v>719.08699999999999</v>
      </c>
      <c r="F10" s="143">
        <f>+SUM(F7:F9)</f>
        <v>708.08351149999999</v>
      </c>
      <c r="G10" s="97">
        <f t="shared" si="0"/>
        <v>16.316000000000031</v>
      </c>
      <c r="H10" s="97" t="str">
        <f t="shared" si="1"/>
        <v>2,7%</v>
      </c>
      <c r="I10" s="144"/>
      <c r="J10" s="96"/>
      <c r="K10" s="96"/>
      <c r="L10" s="96"/>
      <c r="M10" s="96"/>
      <c r="N10" s="96"/>
      <c r="O10" s="96"/>
    </row>
    <row r="11" spans="1:15" ht="15" customHeight="1" x14ac:dyDescent="0.25">
      <c r="A11" s="49" t="s">
        <v>99</v>
      </c>
      <c r="B11" s="145"/>
      <c r="C11" s="146"/>
      <c r="D11" s="121"/>
      <c r="E11" s="121"/>
      <c r="F11" s="147"/>
      <c r="G11" s="70"/>
      <c r="H11" s="70"/>
      <c r="I11" s="148"/>
    </row>
    <row r="12" spans="1:15" ht="15" customHeight="1" x14ac:dyDescent="0.25">
      <c r="A12" s="16" t="s">
        <v>99</v>
      </c>
      <c r="B12" s="111" t="s">
        <v>23</v>
      </c>
      <c r="C12" s="117"/>
      <c r="D12" s="111"/>
      <c r="E12" s="106"/>
      <c r="F12" s="106"/>
      <c r="G12" s="106">
        <f t="shared" si="0"/>
        <v>0</v>
      </c>
      <c r="H12" s="106" t="str">
        <f t="shared" si="1"/>
        <v/>
      </c>
      <c r="I12" s="117"/>
      <c r="J12" s="73"/>
      <c r="K12" s="73"/>
      <c r="L12" s="73"/>
      <c r="M12" s="73"/>
      <c r="N12" s="73"/>
      <c r="O12" s="73"/>
    </row>
    <row r="13" spans="1:15" ht="15" customHeight="1" x14ac:dyDescent="0.25">
      <c r="A13" s="16" t="s">
        <v>99</v>
      </c>
      <c r="B13" s="103" t="s">
        <v>24</v>
      </c>
      <c r="C13" s="105"/>
      <c r="D13" s="103"/>
      <c r="E13" s="104"/>
      <c r="F13" s="104"/>
      <c r="G13" s="104">
        <f t="shared" si="0"/>
        <v>0</v>
      </c>
      <c r="H13" s="104" t="str">
        <f t="shared" si="1"/>
        <v/>
      </c>
      <c r="I13" s="105"/>
      <c r="J13" s="73"/>
      <c r="K13" s="73"/>
      <c r="L13" s="73"/>
      <c r="M13" s="73"/>
      <c r="N13" s="73"/>
      <c r="O13" s="73"/>
    </row>
    <row r="14" spans="1:15" ht="15" customHeight="1" x14ac:dyDescent="0.25">
      <c r="A14" s="16" t="s">
        <v>99</v>
      </c>
      <c r="B14" s="111" t="s">
        <v>25</v>
      </c>
      <c r="C14" s="149">
        <v>2561.6419999999998</v>
      </c>
      <c r="D14" s="115">
        <v>2699.7150000000001</v>
      </c>
      <c r="E14" s="150">
        <v>2406.2339999999999</v>
      </c>
      <c r="F14" s="150">
        <v>1256.8108918558801</v>
      </c>
      <c r="G14" s="106">
        <f t="shared" si="0"/>
        <v>-138.07300000000032</v>
      </c>
      <c r="H14" s="106" t="str">
        <f t="shared" si="1"/>
        <v>-5,1%</v>
      </c>
      <c r="I14" s="117"/>
      <c r="J14" s="73"/>
      <c r="K14" s="73"/>
      <c r="L14" s="73"/>
      <c r="M14" s="73"/>
      <c r="N14" s="73"/>
      <c r="O14" s="73"/>
    </row>
    <row r="15" spans="1:15" s="98" customFormat="1" ht="15" customHeight="1" x14ac:dyDescent="0.25">
      <c r="A15" s="95" t="s">
        <v>99</v>
      </c>
      <c r="B15" s="107" t="s">
        <v>8</v>
      </c>
      <c r="C15" s="108">
        <f>+SUM(C12:C14)</f>
        <v>2561.6419999999998</v>
      </c>
      <c r="D15" s="108">
        <f>+SUM(D12:D14)</f>
        <v>2699.7150000000001</v>
      </c>
      <c r="E15" s="108">
        <f>+SUM(E12:E14)</f>
        <v>2406.2339999999999</v>
      </c>
      <c r="F15" s="108">
        <f>+SUM(F12:F14)</f>
        <v>1256.8108918558801</v>
      </c>
      <c r="G15" s="70">
        <f t="shared" si="0"/>
        <v>-138.07300000000032</v>
      </c>
      <c r="H15" s="70" t="str">
        <f t="shared" si="1"/>
        <v>-5,1%</v>
      </c>
      <c r="I15" s="122"/>
      <c r="J15" s="96"/>
      <c r="K15" s="96"/>
      <c r="L15" s="96"/>
      <c r="M15" s="96"/>
      <c r="N15" s="96"/>
      <c r="O15" s="96"/>
    </row>
    <row r="16" spans="1:15" ht="15" customHeight="1" x14ac:dyDescent="0.25">
      <c r="A16" s="49" t="s">
        <v>100</v>
      </c>
      <c r="B16" s="109"/>
      <c r="C16" s="110"/>
      <c r="D16" s="116"/>
      <c r="E16" s="116"/>
      <c r="F16" s="119"/>
      <c r="G16" s="97"/>
      <c r="H16" s="97"/>
      <c r="I16" s="112"/>
    </row>
    <row r="17" spans="1:15" ht="15" customHeight="1" x14ac:dyDescent="0.25">
      <c r="A17" s="16" t="s">
        <v>100</v>
      </c>
      <c r="B17" s="103" t="s">
        <v>23</v>
      </c>
      <c r="C17" s="105"/>
      <c r="D17" s="103"/>
      <c r="E17" s="104"/>
      <c r="F17" s="104"/>
      <c r="G17" s="104">
        <f t="shared" si="0"/>
        <v>0</v>
      </c>
      <c r="H17" s="104" t="str">
        <f t="shared" si="1"/>
        <v/>
      </c>
      <c r="I17" s="105"/>
      <c r="J17" s="73"/>
      <c r="K17" s="73"/>
      <c r="L17" s="73"/>
      <c r="M17" s="73"/>
      <c r="N17" s="73"/>
      <c r="O17" s="73"/>
    </row>
    <row r="18" spans="1:15" ht="15" customHeight="1" x14ac:dyDescent="0.25">
      <c r="A18" s="16" t="s">
        <v>100</v>
      </c>
      <c r="B18" s="111" t="s">
        <v>24</v>
      </c>
      <c r="C18" s="117"/>
      <c r="D18" s="111"/>
      <c r="E18" s="106"/>
      <c r="F18" s="106"/>
      <c r="G18" s="106">
        <f t="shared" si="0"/>
        <v>0</v>
      </c>
      <c r="H18" s="106" t="str">
        <f t="shared" si="1"/>
        <v/>
      </c>
      <c r="I18" s="117"/>
      <c r="J18" s="73"/>
      <c r="K18" s="73"/>
      <c r="L18" s="73"/>
      <c r="M18" s="73"/>
      <c r="N18" s="73"/>
      <c r="O18" s="73"/>
    </row>
    <row r="19" spans="1:15" ht="15" customHeight="1" x14ac:dyDescent="0.25">
      <c r="A19" s="16" t="s">
        <v>100</v>
      </c>
      <c r="B19" s="103" t="s">
        <v>25</v>
      </c>
      <c r="C19" s="140">
        <v>3123.1689999999999</v>
      </c>
      <c r="D19" s="64">
        <v>3213.4810000000002</v>
      </c>
      <c r="E19" s="82">
        <v>2481.6889999999999</v>
      </c>
      <c r="F19" s="82">
        <v>2116.8975762927198</v>
      </c>
      <c r="G19" s="104">
        <f t="shared" si="0"/>
        <v>-90.312000000000353</v>
      </c>
      <c r="H19" s="104" t="str">
        <f t="shared" si="1"/>
        <v>-2,8%</v>
      </c>
      <c r="I19" s="105"/>
      <c r="J19" s="73"/>
      <c r="K19" s="73"/>
      <c r="L19" s="73"/>
      <c r="M19" s="73"/>
      <c r="N19" s="73"/>
      <c r="O19" s="73"/>
    </row>
    <row r="20" spans="1:15" s="98" customFormat="1" ht="15" customHeight="1" x14ac:dyDescent="0.25">
      <c r="A20" s="95" t="s">
        <v>100</v>
      </c>
      <c r="B20" s="142" t="s">
        <v>8</v>
      </c>
      <c r="C20" s="143">
        <f>+SUM(C17:C19)</f>
        <v>3123.1689999999999</v>
      </c>
      <c r="D20" s="143">
        <f>+SUM(D17:D19)</f>
        <v>3213.4810000000002</v>
      </c>
      <c r="E20" s="143">
        <f>+SUM(E17:E19)</f>
        <v>2481.6889999999999</v>
      </c>
      <c r="F20" s="143">
        <f>+SUM(F17:F19)</f>
        <v>2116.8975762927198</v>
      </c>
      <c r="G20" s="97">
        <f t="shared" si="0"/>
        <v>-90.312000000000353</v>
      </c>
      <c r="H20" s="97" t="str">
        <f t="shared" si="1"/>
        <v>-2,8%</v>
      </c>
      <c r="I20" s="144"/>
      <c r="J20" s="96"/>
      <c r="K20" s="96"/>
      <c r="L20" s="96"/>
      <c r="M20" s="96"/>
      <c r="N20" s="96"/>
      <c r="O20" s="96"/>
    </row>
    <row r="21" spans="1:15" ht="15" customHeight="1" x14ac:dyDescent="0.25">
      <c r="A21" s="49" t="s">
        <v>101</v>
      </c>
      <c r="B21" s="145"/>
      <c r="C21" s="146"/>
      <c r="D21" s="121"/>
      <c r="E21" s="121"/>
      <c r="F21" s="147"/>
      <c r="G21" s="70"/>
      <c r="H21" s="70"/>
      <c r="I21" s="148"/>
    </row>
    <row r="22" spans="1:15" ht="15" customHeight="1" x14ac:dyDescent="0.25">
      <c r="A22" s="16" t="s">
        <v>101</v>
      </c>
      <c r="B22" s="111" t="s">
        <v>23</v>
      </c>
      <c r="C22" s="117"/>
      <c r="D22" s="106"/>
      <c r="E22" s="106"/>
      <c r="F22" s="106" t="s">
        <v>9</v>
      </c>
      <c r="G22" s="106">
        <f t="shared" si="0"/>
        <v>0</v>
      </c>
      <c r="H22" s="106" t="str">
        <f t="shared" si="1"/>
        <v/>
      </c>
      <c r="I22" s="117"/>
      <c r="J22" s="73"/>
      <c r="K22" s="73"/>
      <c r="L22" s="73"/>
      <c r="M22" s="73"/>
      <c r="N22" s="73"/>
      <c r="O22" s="73"/>
    </row>
    <row r="23" spans="1:15" ht="15" customHeight="1" x14ac:dyDescent="0.25">
      <c r="A23" s="16" t="s">
        <v>101</v>
      </c>
      <c r="B23" s="103" t="s">
        <v>24</v>
      </c>
      <c r="C23" s="105"/>
      <c r="D23" s="104"/>
      <c r="E23" s="104"/>
      <c r="F23" s="104" t="s">
        <v>9</v>
      </c>
      <c r="G23" s="104">
        <f t="shared" si="0"/>
        <v>0</v>
      </c>
      <c r="H23" s="104" t="str">
        <f t="shared" si="1"/>
        <v/>
      </c>
      <c r="I23" s="105"/>
      <c r="J23" s="73"/>
      <c r="K23" s="73"/>
      <c r="L23" s="73"/>
      <c r="M23" s="73"/>
      <c r="N23" s="73"/>
      <c r="O23" s="73"/>
    </row>
    <row r="24" spans="1:15" ht="15" customHeight="1" x14ac:dyDescent="0.25">
      <c r="A24" s="16" t="s">
        <v>101</v>
      </c>
      <c r="B24" s="111" t="s">
        <v>25</v>
      </c>
      <c r="C24" s="117"/>
      <c r="D24" s="106"/>
      <c r="E24" s="106"/>
      <c r="F24" s="106" t="s">
        <v>9</v>
      </c>
      <c r="G24" s="106">
        <f t="shared" si="0"/>
        <v>0</v>
      </c>
      <c r="H24" s="106" t="str">
        <f t="shared" si="1"/>
        <v/>
      </c>
      <c r="I24" s="117"/>
      <c r="J24" s="73"/>
      <c r="K24" s="73"/>
      <c r="L24" s="73"/>
      <c r="M24" s="73"/>
      <c r="N24" s="73"/>
      <c r="O24" s="73"/>
    </row>
    <row r="25" spans="1:15" s="98" customFormat="1" ht="15" customHeight="1" x14ac:dyDescent="0.25">
      <c r="A25" s="95" t="s">
        <v>101</v>
      </c>
      <c r="B25" s="107" t="s">
        <v>8</v>
      </c>
      <c r="C25" s="108">
        <f>+SUM(C22:C24)</f>
        <v>0</v>
      </c>
      <c r="D25" s="108">
        <f>+SUM(D22:D24)</f>
        <v>0</v>
      </c>
      <c r="E25" s="108">
        <f>+SUM(E22:E24)</f>
        <v>0</v>
      </c>
      <c r="F25" s="108">
        <f>+SUM(F22:F24)</f>
        <v>0</v>
      </c>
      <c r="G25" s="70">
        <f t="shared" si="0"/>
        <v>0</v>
      </c>
      <c r="H25" s="70" t="str">
        <f t="shared" si="1"/>
        <v/>
      </c>
      <c r="I25" s="122"/>
      <c r="J25" s="96"/>
      <c r="K25" s="96"/>
      <c r="L25" s="96"/>
      <c r="M25" s="96"/>
      <c r="N25" s="96"/>
      <c r="O25" s="96"/>
    </row>
    <row r="26" spans="1:15" ht="15" customHeight="1" x14ac:dyDescent="0.25">
      <c r="A26" s="49" t="s">
        <v>54</v>
      </c>
      <c r="B26" s="132"/>
      <c r="C26" s="142"/>
      <c r="D26" s="134"/>
      <c r="E26" s="134"/>
      <c r="F26" s="135"/>
      <c r="G26" s="97"/>
      <c r="H26" s="97"/>
      <c r="I26" s="136"/>
    </row>
    <row r="27" spans="1:15" ht="15" customHeight="1" x14ac:dyDescent="0.25">
      <c r="A27" s="16" t="s">
        <v>54</v>
      </c>
      <c r="B27" s="125" t="s">
        <v>23</v>
      </c>
      <c r="C27" s="128"/>
      <c r="D27" s="41"/>
      <c r="E27" s="41"/>
      <c r="F27" s="41" t="s">
        <v>9</v>
      </c>
      <c r="G27" s="104">
        <f t="shared" ref="G27:G30" si="2">IF(ISERROR((C27-D27))=TRUE,"",C27-D27)</f>
        <v>0</v>
      </c>
      <c r="H27" s="104" t="str">
        <f t="shared" ref="H27:H30" si="3">IF(ISERROR((C27-D27)/D27*100)=TRUE,"",IF(((C27-D27)/D27*100)&lt;-7,FIXED((C27-D27)/D27*100,1,TRUE)&amp;"%  ▼",IF(((C27-D27)/D27*100)&gt;7,FIXED((C27-D27)/D27*100,1,TRUE)&amp;"%  ▲",FIXED((C27-D27)/D27*100,1,TRUE)&amp;"%")))</f>
        <v/>
      </c>
      <c r="I27" s="128"/>
      <c r="J27" s="73"/>
      <c r="K27" s="73"/>
      <c r="L27" s="73"/>
      <c r="M27" s="73"/>
      <c r="N27" s="73"/>
      <c r="O27" s="73"/>
    </row>
    <row r="28" spans="1:15" ht="15" customHeight="1" x14ac:dyDescent="0.25">
      <c r="A28" s="16" t="s">
        <v>54</v>
      </c>
      <c r="B28" s="137" t="s">
        <v>24</v>
      </c>
      <c r="C28" s="139"/>
      <c r="D28" s="151"/>
      <c r="E28" s="151"/>
      <c r="F28" s="151" t="s">
        <v>9</v>
      </c>
      <c r="G28" s="106">
        <f t="shared" si="2"/>
        <v>0</v>
      </c>
      <c r="H28" s="106" t="str">
        <f t="shared" si="3"/>
        <v/>
      </c>
      <c r="I28" s="139"/>
      <c r="J28" s="73"/>
      <c r="K28" s="73"/>
      <c r="L28" s="73"/>
      <c r="M28" s="73"/>
      <c r="N28" s="73"/>
      <c r="O28" s="73"/>
    </row>
    <row r="29" spans="1:15" ht="15" customHeight="1" x14ac:dyDescent="0.25">
      <c r="A29" s="16" t="s">
        <v>54</v>
      </c>
      <c r="B29" s="125" t="s">
        <v>25</v>
      </c>
      <c r="C29" s="128"/>
      <c r="D29" s="41"/>
      <c r="E29" s="41"/>
      <c r="F29" s="41" t="s">
        <v>9</v>
      </c>
      <c r="G29" s="104">
        <f t="shared" si="2"/>
        <v>0</v>
      </c>
      <c r="H29" s="104" t="str">
        <f t="shared" si="3"/>
        <v/>
      </c>
      <c r="I29" s="128"/>
      <c r="J29" s="73"/>
      <c r="K29" s="73"/>
      <c r="L29" s="73"/>
      <c r="M29" s="73"/>
      <c r="N29" s="73"/>
      <c r="O29" s="73"/>
    </row>
    <row r="30" spans="1:15" s="98" customFormat="1" ht="15" customHeight="1" x14ac:dyDescent="0.25">
      <c r="A30" s="95" t="s">
        <v>54</v>
      </c>
      <c r="B30" s="142" t="s">
        <v>8</v>
      </c>
      <c r="C30" s="143">
        <f>+SUM(C27:C29)</f>
        <v>0</v>
      </c>
      <c r="D30" s="143">
        <f>+SUM(D27:D29)</f>
        <v>0</v>
      </c>
      <c r="E30" s="143">
        <f>+SUM(E27:E29)</f>
        <v>0</v>
      </c>
      <c r="F30" s="143">
        <f>+SUM(F27:F29)</f>
        <v>0</v>
      </c>
      <c r="G30" s="97">
        <f t="shared" si="2"/>
        <v>0</v>
      </c>
      <c r="H30" s="97" t="str">
        <f t="shared" si="3"/>
        <v/>
      </c>
      <c r="I30" s="144"/>
      <c r="J30" s="96"/>
      <c r="K30" s="96"/>
      <c r="L30" s="96"/>
      <c r="M30" s="96"/>
      <c r="N30" s="96"/>
      <c r="O30" s="96"/>
    </row>
    <row r="31" spans="1:15" ht="15" customHeight="1" x14ac:dyDescent="0.25">
      <c r="C31" s="73"/>
      <c r="D31" s="14"/>
      <c r="E31" s="14"/>
    </row>
    <row r="32" spans="1:15" ht="15" customHeight="1" x14ac:dyDescent="0.25">
      <c r="C32" s="73"/>
      <c r="D32" s="14"/>
      <c r="E32" s="14"/>
    </row>
    <row r="33" spans="3:5" ht="15" customHeight="1" x14ac:dyDescent="0.25">
      <c r="C33" s="73"/>
      <c r="D33" s="14"/>
      <c r="E33" s="14"/>
    </row>
    <row r="34" spans="3:5" ht="15" customHeight="1" x14ac:dyDescent="0.25">
      <c r="C34" s="73"/>
      <c r="D34" s="14"/>
      <c r="E34" s="14"/>
    </row>
    <row r="35" spans="3:5" ht="15" customHeight="1" x14ac:dyDescent="0.25">
      <c r="C35" s="73"/>
      <c r="D35" s="14"/>
      <c r="E35" s="14"/>
    </row>
    <row r="36" spans="3:5" ht="15" customHeight="1" x14ac:dyDescent="0.25">
      <c r="C36" s="73"/>
      <c r="D36" s="14"/>
      <c r="E36" s="14"/>
    </row>
    <row r="37" spans="3:5" ht="15" customHeight="1" x14ac:dyDescent="0.25">
      <c r="C37" s="73"/>
      <c r="D37" s="14"/>
      <c r="E37" s="14"/>
    </row>
    <row r="38" spans="3:5" ht="15" customHeight="1" x14ac:dyDescent="0.25">
      <c r="C38" s="73"/>
      <c r="D38" s="14"/>
      <c r="E38" s="14"/>
    </row>
    <row r="39" spans="3:5" ht="15" customHeight="1" x14ac:dyDescent="0.25">
      <c r="C39" s="73"/>
      <c r="D39" s="14"/>
      <c r="E39" s="14"/>
    </row>
    <row r="40" spans="3:5" ht="15" customHeight="1" x14ac:dyDescent="0.25">
      <c r="C40" s="73"/>
      <c r="D40" s="14"/>
      <c r="E40" s="14"/>
    </row>
    <row r="41" spans="3:5" ht="15" customHeight="1" x14ac:dyDescent="0.25">
      <c r="C41" s="73"/>
      <c r="D41" s="14"/>
      <c r="E41" s="14"/>
    </row>
    <row r="42" spans="3:5" ht="15" customHeight="1" x14ac:dyDescent="0.25">
      <c r="C42" s="73"/>
      <c r="D42" s="14"/>
      <c r="E42" s="14"/>
    </row>
    <row r="43" spans="3:5" ht="15" customHeight="1" x14ac:dyDescent="0.25">
      <c r="C43" s="73"/>
      <c r="D43" s="14"/>
      <c r="E43" s="14"/>
    </row>
    <row r="44" spans="3:5" ht="15" customHeight="1" x14ac:dyDescent="0.25">
      <c r="C44" s="73"/>
      <c r="D44" s="14"/>
      <c r="E44" s="14"/>
    </row>
    <row r="45" spans="3:5" ht="15" customHeight="1" x14ac:dyDescent="0.25">
      <c r="C45" s="73"/>
      <c r="D45" s="14"/>
      <c r="E45" s="14"/>
    </row>
    <row r="46" spans="3:5" ht="15" customHeight="1" x14ac:dyDescent="0.25">
      <c r="C46" s="73"/>
      <c r="D46" s="14"/>
      <c r="E46" s="14"/>
    </row>
    <row r="47" spans="3:5" ht="15" customHeight="1" x14ac:dyDescent="0.25">
      <c r="C47" s="73"/>
      <c r="D47" s="14"/>
      <c r="E47" s="14"/>
    </row>
    <row r="48" spans="3:5" ht="15" customHeight="1" x14ac:dyDescent="0.25">
      <c r="C48" s="73"/>
      <c r="D48" s="14"/>
      <c r="E48" s="14"/>
    </row>
    <row r="49" spans="3:5" ht="15" customHeight="1" x14ac:dyDescent="0.25">
      <c r="C49" s="73"/>
      <c r="D49" s="14"/>
      <c r="E49" s="14"/>
    </row>
    <row r="50" spans="3:5" ht="15" customHeight="1" x14ac:dyDescent="0.25">
      <c r="C50" s="73"/>
      <c r="D50" s="14"/>
      <c r="E50" s="14"/>
    </row>
    <row r="51" spans="3:5" ht="15" customHeight="1" x14ac:dyDescent="0.25">
      <c r="C51" s="73"/>
      <c r="D51" s="14"/>
      <c r="E51" s="14"/>
    </row>
    <row r="52" spans="3:5" ht="15" customHeight="1" x14ac:dyDescent="0.25">
      <c r="C52" s="73"/>
      <c r="D52" s="14"/>
      <c r="E52" s="14"/>
    </row>
    <row r="53" spans="3:5" ht="15" customHeight="1" x14ac:dyDescent="0.25">
      <c r="C53" s="73"/>
      <c r="D53" s="14"/>
      <c r="E53" s="14"/>
    </row>
    <row r="54" spans="3:5" ht="15" customHeight="1" x14ac:dyDescent="0.25">
      <c r="C54" s="73"/>
      <c r="D54" s="14"/>
      <c r="E54" s="14"/>
    </row>
    <row r="55" spans="3:5" ht="15" customHeight="1" x14ac:dyDescent="0.25">
      <c r="C55" s="73"/>
      <c r="D55" s="14"/>
      <c r="E55" s="14"/>
    </row>
    <row r="56" spans="3:5" ht="15" customHeight="1" x14ac:dyDescent="0.25">
      <c r="C56" s="73"/>
      <c r="D56" s="14"/>
      <c r="E56" s="14"/>
    </row>
    <row r="57" spans="3:5" ht="15" customHeight="1" x14ac:dyDescent="0.25">
      <c r="C57" s="73"/>
      <c r="D57" s="14"/>
      <c r="E57" s="14"/>
    </row>
    <row r="58" spans="3:5" ht="15" customHeight="1" x14ac:dyDescent="0.25">
      <c r="C58" s="73"/>
      <c r="D58" s="14"/>
      <c r="E58" s="14"/>
    </row>
    <row r="59" spans="3:5" ht="15" customHeight="1" x14ac:dyDescent="0.25">
      <c r="C59" s="73"/>
      <c r="D59" s="14"/>
      <c r="E59" s="14"/>
    </row>
    <row r="60" spans="3:5" ht="15" customHeight="1" x14ac:dyDescent="0.25">
      <c r="C60" s="73"/>
      <c r="D60" s="14"/>
      <c r="E60" s="14"/>
    </row>
    <row r="61" spans="3:5" ht="15" customHeight="1" x14ac:dyDescent="0.25">
      <c r="C61" s="73"/>
      <c r="D61" s="14"/>
      <c r="E61" s="14"/>
    </row>
    <row r="62" spans="3:5" ht="15" customHeight="1" x14ac:dyDescent="0.25">
      <c r="C62" s="73"/>
      <c r="D62" s="14"/>
      <c r="E62" s="14"/>
    </row>
    <row r="63" spans="3:5" ht="15" customHeight="1" x14ac:dyDescent="0.25">
      <c r="C63" s="73"/>
      <c r="D63" s="14"/>
      <c r="E63" s="14"/>
    </row>
    <row r="64" spans="3:5" ht="15" customHeight="1" x14ac:dyDescent="0.25">
      <c r="C64" s="73"/>
      <c r="D64" s="14"/>
      <c r="E64" s="14"/>
    </row>
    <row r="65" spans="3:5" ht="15" customHeight="1" x14ac:dyDescent="0.25">
      <c r="C65" s="73"/>
      <c r="D65" s="14"/>
      <c r="E65" s="14"/>
    </row>
    <row r="66" spans="3:5" ht="15" customHeight="1" x14ac:dyDescent="0.25">
      <c r="C66" s="73"/>
      <c r="D66" s="14"/>
      <c r="E66" s="14"/>
    </row>
    <row r="67" spans="3:5" ht="15" customHeight="1" x14ac:dyDescent="0.25">
      <c r="C67" s="73"/>
      <c r="D67" s="14"/>
      <c r="E67" s="14"/>
    </row>
    <row r="68" spans="3:5" ht="15" customHeight="1" x14ac:dyDescent="0.25">
      <c r="C68" s="73"/>
      <c r="D68" s="14"/>
      <c r="E68" s="14"/>
    </row>
    <row r="69" spans="3:5" ht="15" customHeight="1" x14ac:dyDescent="0.25">
      <c r="C69" s="73"/>
      <c r="D69" s="14"/>
      <c r="E69" s="14"/>
    </row>
    <row r="70" spans="3:5" ht="15" customHeight="1" x14ac:dyDescent="0.25">
      <c r="C70" s="73"/>
      <c r="D70" s="14"/>
      <c r="E70" s="14"/>
    </row>
    <row r="71" spans="3:5" ht="15" customHeight="1" x14ac:dyDescent="0.25">
      <c r="C71" s="73"/>
      <c r="D71" s="14"/>
      <c r="E71" s="14"/>
    </row>
    <row r="72" spans="3:5" ht="15" customHeight="1" x14ac:dyDescent="0.25">
      <c r="C72" s="73"/>
      <c r="D72" s="14"/>
      <c r="E72" s="14"/>
    </row>
    <row r="73" spans="3:5" ht="15" customHeight="1" x14ac:dyDescent="0.25">
      <c r="C73" s="73"/>
      <c r="D73" s="14"/>
      <c r="E73" s="14"/>
    </row>
    <row r="74" spans="3:5" ht="15" customHeight="1" x14ac:dyDescent="0.25">
      <c r="C74" s="73"/>
      <c r="D74" s="14"/>
      <c r="E74" s="14"/>
    </row>
    <row r="75" spans="3:5" ht="15" customHeight="1" x14ac:dyDescent="0.25">
      <c r="C75" s="73"/>
      <c r="D75" s="14"/>
      <c r="E75" s="14"/>
    </row>
    <row r="76" spans="3:5" ht="15" customHeight="1" x14ac:dyDescent="0.25">
      <c r="C76" s="73"/>
      <c r="D76" s="14"/>
      <c r="E76" s="14"/>
    </row>
    <row r="77" spans="3:5" ht="15" customHeight="1" x14ac:dyDescent="0.25">
      <c r="C77" s="73"/>
      <c r="D77" s="14"/>
      <c r="E77" s="14"/>
    </row>
    <row r="78" spans="3:5" ht="15" customHeight="1" x14ac:dyDescent="0.25">
      <c r="C78" s="73"/>
      <c r="D78" s="14"/>
      <c r="E78" s="14"/>
    </row>
    <row r="79" spans="3:5" ht="15" customHeight="1" x14ac:dyDescent="0.25">
      <c r="C79" s="73"/>
      <c r="D79" s="14"/>
      <c r="E79" s="14"/>
    </row>
    <row r="80" spans="3:5" ht="15" customHeight="1" x14ac:dyDescent="0.25">
      <c r="C80" s="73"/>
      <c r="D80" s="14"/>
      <c r="E80" s="14"/>
    </row>
    <row r="81" spans="3:5" ht="15" customHeight="1" x14ac:dyDescent="0.25">
      <c r="C81" s="73"/>
      <c r="D81" s="14"/>
      <c r="E81" s="14"/>
    </row>
    <row r="82" spans="3:5" ht="15" customHeight="1" x14ac:dyDescent="0.25">
      <c r="C82" s="73"/>
      <c r="D82" s="14"/>
      <c r="E82" s="14"/>
    </row>
    <row r="83" spans="3:5" ht="15" customHeight="1" x14ac:dyDescent="0.25">
      <c r="C83" s="73"/>
      <c r="D83" s="14"/>
      <c r="E83" s="14"/>
    </row>
    <row r="84" spans="3:5" ht="15" customHeight="1" x14ac:dyDescent="0.25">
      <c r="C84" s="73"/>
      <c r="D84" s="14"/>
      <c r="E84" s="14"/>
    </row>
    <row r="85" spans="3:5" ht="15" customHeight="1" x14ac:dyDescent="0.25">
      <c r="C85" s="73"/>
      <c r="D85" s="14"/>
      <c r="E85" s="14"/>
    </row>
    <row r="86" spans="3:5" ht="15" customHeight="1" x14ac:dyDescent="0.25">
      <c r="C86" s="73"/>
      <c r="D86" s="14"/>
      <c r="E86" s="14"/>
    </row>
    <row r="87" spans="3:5" ht="15" customHeight="1" x14ac:dyDescent="0.25">
      <c r="C87" s="73"/>
      <c r="D87" s="14"/>
      <c r="E87" s="14"/>
    </row>
    <row r="88" spans="3:5" ht="15" customHeight="1" x14ac:dyDescent="0.25">
      <c r="C88" s="73"/>
      <c r="D88" s="14"/>
      <c r="E88" s="14"/>
    </row>
    <row r="89" spans="3:5" ht="15" customHeight="1" x14ac:dyDescent="0.25">
      <c r="C89" s="73"/>
      <c r="D89" s="14"/>
      <c r="E89" s="14"/>
    </row>
    <row r="90" spans="3:5" ht="15" customHeight="1" x14ac:dyDescent="0.25">
      <c r="C90" s="73"/>
      <c r="D90" s="14"/>
      <c r="E90" s="14"/>
    </row>
    <row r="91" spans="3:5" ht="15" customHeight="1" x14ac:dyDescent="0.25">
      <c r="C91" s="73"/>
      <c r="D91" s="14"/>
      <c r="E91" s="14"/>
    </row>
    <row r="92" spans="3:5" ht="15" customHeight="1" x14ac:dyDescent="0.25">
      <c r="C92" s="73"/>
      <c r="D92" s="14"/>
      <c r="E92" s="14"/>
    </row>
    <row r="93" spans="3:5" ht="15" customHeight="1" x14ac:dyDescent="0.25">
      <c r="C93" s="73"/>
      <c r="D93" s="14"/>
      <c r="E93" s="14"/>
    </row>
    <row r="94" spans="3:5" ht="15" customHeight="1" x14ac:dyDescent="0.25">
      <c r="C94" s="73"/>
      <c r="D94" s="14"/>
      <c r="E94" s="14"/>
    </row>
    <row r="95" spans="3:5" ht="15" customHeight="1" x14ac:dyDescent="0.25">
      <c r="C95" s="73"/>
      <c r="D95" s="14"/>
      <c r="E95" s="14"/>
    </row>
    <row r="96" spans="3:5" ht="15" customHeight="1" x14ac:dyDescent="0.25">
      <c r="C96" s="73"/>
      <c r="D96" s="14"/>
      <c r="E96" s="14"/>
    </row>
    <row r="97" spans="3:5" ht="15" customHeight="1" x14ac:dyDescent="0.25">
      <c r="C97" s="73"/>
      <c r="D97" s="14"/>
      <c r="E97" s="14"/>
    </row>
    <row r="98" spans="3:5" ht="15" customHeight="1" x14ac:dyDescent="0.25">
      <c r="C98" s="73"/>
      <c r="D98" s="14"/>
      <c r="E98" s="14"/>
    </row>
    <row r="99" spans="3:5" ht="15" customHeight="1" x14ac:dyDescent="0.25">
      <c r="C99" s="73"/>
      <c r="D99" s="14"/>
      <c r="E99" s="14"/>
    </row>
    <row r="100" spans="3:5" ht="15" customHeight="1" x14ac:dyDescent="0.25">
      <c r="C100" s="73"/>
      <c r="D100" s="14"/>
      <c r="E100" s="14"/>
    </row>
    <row r="101" spans="3:5" ht="15" customHeight="1" x14ac:dyDescent="0.25">
      <c r="C101" s="73"/>
      <c r="D101" s="14"/>
      <c r="E101" s="14"/>
    </row>
    <row r="102" spans="3:5" ht="15" customHeight="1" x14ac:dyDescent="0.25">
      <c r="C102" s="73"/>
      <c r="D102" s="14"/>
      <c r="E102" s="14"/>
    </row>
    <row r="103" spans="3:5" ht="15" customHeight="1" x14ac:dyDescent="0.25">
      <c r="C103" s="73"/>
      <c r="D103" s="14"/>
      <c r="E103" s="14"/>
    </row>
    <row r="104" spans="3:5" ht="15" customHeight="1" x14ac:dyDescent="0.25">
      <c r="C104" s="73"/>
      <c r="D104" s="14"/>
      <c r="E104" s="14"/>
    </row>
    <row r="105" spans="3:5" ht="15" customHeight="1" x14ac:dyDescent="0.25">
      <c r="C105" s="73"/>
      <c r="D105" s="14"/>
      <c r="E105" s="14"/>
    </row>
    <row r="106" spans="3:5" ht="15" customHeight="1" x14ac:dyDescent="0.25">
      <c r="C106" s="73"/>
      <c r="D106" s="14"/>
      <c r="E106" s="14"/>
    </row>
    <row r="107" spans="3:5" ht="15" customHeight="1" x14ac:dyDescent="0.25">
      <c r="C107" s="73"/>
      <c r="D107" s="14"/>
      <c r="E107" s="14"/>
    </row>
    <row r="108" spans="3:5" ht="15" customHeight="1" x14ac:dyDescent="0.25">
      <c r="C108" s="73"/>
      <c r="D108" s="14"/>
      <c r="E108" s="14"/>
    </row>
    <row r="109" spans="3:5" ht="15" customHeight="1" x14ac:dyDescent="0.25">
      <c r="C109" s="73"/>
      <c r="D109" s="14"/>
      <c r="E109" s="14"/>
    </row>
    <row r="110" spans="3:5" ht="15" customHeight="1" x14ac:dyDescent="0.25">
      <c r="C110" s="73"/>
      <c r="D110" s="14"/>
      <c r="E110" s="14"/>
    </row>
    <row r="111" spans="3:5" ht="15" customHeight="1" x14ac:dyDescent="0.25">
      <c r="C111" s="73"/>
      <c r="D111" s="14"/>
      <c r="E111" s="14"/>
    </row>
    <row r="112" spans="3:5" ht="15" customHeight="1" x14ac:dyDescent="0.25">
      <c r="C112" s="73"/>
      <c r="D112" s="14"/>
      <c r="E112" s="14"/>
    </row>
    <row r="113" spans="3:5" ht="15" customHeight="1" x14ac:dyDescent="0.25">
      <c r="C113" s="73"/>
      <c r="D113" s="14"/>
      <c r="E113" s="14"/>
    </row>
    <row r="114" spans="3:5" ht="15" customHeight="1" x14ac:dyDescent="0.25">
      <c r="C114" s="73"/>
      <c r="D114" s="14"/>
      <c r="E114" s="14"/>
    </row>
    <row r="115" spans="3:5" ht="15" customHeight="1" x14ac:dyDescent="0.25">
      <c r="C115" s="73"/>
      <c r="D115" s="14"/>
      <c r="E115" s="14"/>
    </row>
    <row r="116" spans="3:5" ht="15" customHeight="1" x14ac:dyDescent="0.25">
      <c r="C116" s="73"/>
      <c r="D116" s="14"/>
      <c r="E116" s="14"/>
    </row>
    <row r="117" spans="3:5" ht="15" customHeight="1" x14ac:dyDescent="0.25">
      <c r="C117" s="73"/>
      <c r="D117" s="14"/>
      <c r="E117" s="14"/>
    </row>
    <row r="118" spans="3:5" ht="15" customHeight="1" x14ac:dyDescent="0.25">
      <c r="C118" s="73"/>
      <c r="D118" s="14"/>
      <c r="E118" s="14"/>
    </row>
    <row r="119" spans="3:5" ht="15" customHeight="1" x14ac:dyDescent="0.25">
      <c r="C119" s="73"/>
      <c r="D119" s="14"/>
      <c r="E119" s="14"/>
    </row>
    <row r="120" spans="3:5" ht="15" customHeight="1" x14ac:dyDescent="0.25">
      <c r="C120" s="73"/>
      <c r="D120" s="14"/>
      <c r="E120" s="14"/>
    </row>
    <row r="121" spans="3:5" ht="15" customHeight="1" x14ac:dyDescent="0.25">
      <c r="C121" s="73"/>
      <c r="D121" s="14"/>
      <c r="E121" s="14"/>
    </row>
    <row r="122" spans="3:5" ht="15" customHeight="1" x14ac:dyDescent="0.25">
      <c r="C122" s="73"/>
      <c r="D122" s="14"/>
      <c r="E122" s="14"/>
    </row>
    <row r="123" spans="3:5" ht="15" customHeight="1" x14ac:dyDescent="0.25">
      <c r="C123" s="73"/>
      <c r="D123" s="14"/>
      <c r="E123" s="14"/>
    </row>
    <row r="124" spans="3:5" ht="15" customHeight="1" x14ac:dyDescent="0.25">
      <c r="C124" s="73"/>
      <c r="D124" s="14"/>
      <c r="E124" s="14"/>
    </row>
    <row r="125" spans="3:5" ht="15" customHeight="1" x14ac:dyDescent="0.25">
      <c r="C125" s="73"/>
      <c r="D125" s="14"/>
      <c r="E125" s="14"/>
    </row>
    <row r="126" spans="3:5" ht="15" customHeight="1" x14ac:dyDescent="0.25">
      <c r="C126" s="73"/>
      <c r="D126" s="14"/>
      <c r="E126" s="14"/>
    </row>
    <row r="127" spans="3:5" ht="15" customHeight="1" x14ac:dyDescent="0.25">
      <c r="C127" s="73"/>
      <c r="D127" s="14"/>
      <c r="E127" s="14"/>
    </row>
    <row r="128" spans="3:5" ht="15" customHeight="1" x14ac:dyDescent="0.25">
      <c r="C128" s="73"/>
      <c r="D128" s="14"/>
      <c r="E128" s="14"/>
    </row>
    <row r="129" spans="3:5" ht="15" customHeight="1" x14ac:dyDescent="0.25">
      <c r="C129" s="73"/>
      <c r="D129" s="14"/>
      <c r="E129" s="14"/>
    </row>
    <row r="130" spans="3:5" ht="15" customHeight="1" x14ac:dyDescent="0.25">
      <c r="C130" s="73"/>
      <c r="D130" s="14"/>
      <c r="E130" s="14"/>
    </row>
    <row r="131" spans="3:5" ht="15" customHeight="1" x14ac:dyDescent="0.25">
      <c r="C131" s="73"/>
      <c r="D131" s="14"/>
      <c r="E131" s="14"/>
    </row>
    <row r="132" spans="3:5" ht="15" customHeight="1" x14ac:dyDescent="0.25">
      <c r="C132" s="73"/>
      <c r="D132" s="14"/>
      <c r="E132" s="14"/>
    </row>
    <row r="133" spans="3:5" ht="15" customHeight="1" x14ac:dyDescent="0.25">
      <c r="C133" s="73"/>
      <c r="D133" s="14"/>
      <c r="E133" s="14"/>
    </row>
    <row r="134" spans="3:5" ht="15" customHeight="1" x14ac:dyDescent="0.25">
      <c r="C134" s="73"/>
      <c r="D134" s="14"/>
      <c r="E134" s="14"/>
    </row>
    <row r="135" spans="3:5" ht="15" customHeight="1" x14ac:dyDescent="0.25">
      <c r="C135" s="73"/>
      <c r="D135" s="14"/>
      <c r="E135" s="14"/>
    </row>
    <row r="136" spans="3:5" ht="15" customHeight="1" x14ac:dyDescent="0.25">
      <c r="C136" s="73"/>
      <c r="D136" s="14"/>
      <c r="E136" s="14"/>
    </row>
    <row r="137" spans="3:5" ht="15" customHeight="1" x14ac:dyDescent="0.25">
      <c r="C137" s="73"/>
      <c r="D137" s="14"/>
      <c r="E137" s="14"/>
    </row>
    <row r="138" spans="3:5" ht="15" customHeight="1" x14ac:dyDescent="0.25">
      <c r="C138" s="73"/>
      <c r="D138" s="14"/>
      <c r="E138" s="14"/>
    </row>
    <row r="139" spans="3:5" ht="15" customHeight="1" x14ac:dyDescent="0.25">
      <c r="C139" s="73"/>
      <c r="D139" s="14"/>
      <c r="E139" s="14"/>
    </row>
    <row r="140" spans="3:5" ht="15" customHeight="1" x14ac:dyDescent="0.25">
      <c r="C140" s="73"/>
      <c r="D140" s="14"/>
      <c r="E140" s="14"/>
    </row>
    <row r="141" spans="3:5" ht="15" customHeight="1" x14ac:dyDescent="0.25">
      <c r="C141" s="73"/>
      <c r="D141" s="14"/>
      <c r="E141" s="14"/>
    </row>
    <row r="142" spans="3:5" ht="15" customHeight="1" x14ac:dyDescent="0.25">
      <c r="C142" s="73"/>
      <c r="D142" s="14"/>
      <c r="E142" s="14"/>
    </row>
    <row r="143" spans="3:5" ht="15" customHeight="1" x14ac:dyDescent="0.25">
      <c r="C143" s="73"/>
      <c r="D143" s="14"/>
      <c r="E143" s="14"/>
    </row>
    <row r="144" spans="3:5" ht="15" customHeight="1" x14ac:dyDescent="0.25">
      <c r="C144" s="73"/>
      <c r="D144" s="14"/>
      <c r="E144" s="14"/>
    </row>
    <row r="145" spans="3:5" ht="15" customHeight="1" x14ac:dyDescent="0.25">
      <c r="C145" s="73"/>
      <c r="D145" s="14"/>
      <c r="E145" s="14"/>
    </row>
    <row r="146" spans="3:5" ht="15" customHeight="1" x14ac:dyDescent="0.25">
      <c r="C146" s="73"/>
      <c r="D146" s="14"/>
      <c r="E146" s="14"/>
    </row>
    <row r="147" spans="3:5" ht="15" customHeight="1" x14ac:dyDescent="0.25">
      <c r="C147" s="73"/>
      <c r="D147" s="14"/>
      <c r="E147" s="14"/>
    </row>
    <row r="148" spans="3:5" ht="15" customHeight="1" x14ac:dyDescent="0.25">
      <c r="C148" s="73"/>
      <c r="D148" s="14"/>
      <c r="E148" s="14"/>
    </row>
    <row r="149" spans="3:5" ht="15" customHeight="1" x14ac:dyDescent="0.25">
      <c r="C149" s="73"/>
      <c r="D149" s="14"/>
      <c r="E149" s="14"/>
    </row>
    <row r="150" spans="3:5" ht="15" customHeight="1" x14ac:dyDescent="0.25">
      <c r="C150" s="73"/>
      <c r="D150" s="14"/>
      <c r="E150" s="14"/>
    </row>
    <row r="151" spans="3:5" ht="15" customHeight="1" x14ac:dyDescent="0.25">
      <c r="C151" s="73"/>
      <c r="D151" s="14"/>
      <c r="E151" s="14"/>
    </row>
    <row r="152" spans="3:5" ht="15" customHeight="1" x14ac:dyDescent="0.25">
      <c r="C152" s="73"/>
      <c r="D152" s="14"/>
      <c r="E152" s="14"/>
    </row>
    <row r="153" spans="3:5" ht="15" customHeight="1" x14ac:dyDescent="0.25">
      <c r="C153" s="73"/>
      <c r="D153" s="14"/>
      <c r="E153" s="14"/>
    </row>
    <row r="154" spans="3:5" ht="15" customHeight="1" x14ac:dyDescent="0.25">
      <c r="C154" s="73"/>
      <c r="D154" s="14"/>
      <c r="E154" s="14"/>
    </row>
    <row r="155" spans="3:5" ht="15" customHeight="1" x14ac:dyDescent="0.25">
      <c r="C155" s="73"/>
      <c r="D155" s="14"/>
      <c r="E155" s="14"/>
    </row>
    <row r="156" spans="3:5" ht="15" customHeight="1" x14ac:dyDescent="0.25">
      <c r="C156" s="73"/>
      <c r="D156" s="14"/>
      <c r="E156" s="14"/>
    </row>
    <row r="157" spans="3:5" ht="15" customHeight="1" x14ac:dyDescent="0.25">
      <c r="C157" s="73"/>
      <c r="D157" s="14"/>
      <c r="E157" s="14"/>
    </row>
    <row r="158" spans="3:5" ht="15" customHeight="1" x14ac:dyDescent="0.25">
      <c r="C158" s="73"/>
      <c r="D158" s="14"/>
      <c r="E158" s="14"/>
    </row>
    <row r="159" spans="3:5" ht="15" customHeight="1" x14ac:dyDescent="0.25">
      <c r="C159" s="73"/>
      <c r="D159" s="14"/>
      <c r="E159" s="14"/>
    </row>
    <row r="160" spans="3:5" ht="15" customHeight="1" x14ac:dyDescent="0.25">
      <c r="C160" s="73"/>
      <c r="D160" s="14"/>
      <c r="E160" s="14"/>
    </row>
    <row r="161" spans="3:5" ht="15" customHeight="1" x14ac:dyDescent="0.25">
      <c r="C161" s="73"/>
      <c r="D161" s="14"/>
      <c r="E161" s="14"/>
    </row>
    <row r="162" spans="3:5" ht="15" customHeight="1" x14ac:dyDescent="0.25">
      <c r="C162" s="73"/>
      <c r="D162" s="14"/>
      <c r="E162" s="14"/>
    </row>
    <row r="163" spans="3:5" ht="15" customHeight="1" x14ac:dyDescent="0.25">
      <c r="C163" s="73"/>
      <c r="D163" s="14"/>
      <c r="E163" s="14"/>
    </row>
    <row r="164" spans="3:5" ht="15" customHeight="1" x14ac:dyDescent="0.25">
      <c r="C164" s="73"/>
      <c r="D164" s="14"/>
      <c r="E164" s="14"/>
    </row>
    <row r="165" spans="3:5" ht="15" customHeight="1" x14ac:dyDescent="0.25">
      <c r="C165" s="73"/>
      <c r="D165" s="14"/>
      <c r="E165" s="14"/>
    </row>
    <row r="166" spans="3:5" ht="15" customHeight="1" x14ac:dyDescent="0.25">
      <c r="C166" s="73"/>
      <c r="D166" s="14"/>
      <c r="E166" s="14"/>
    </row>
    <row r="167" spans="3:5" ht="15" customHeight="1" x14ac:dyDescent="0.25">
      <c r="C167" s="73"/>
      <c r="D167" s="14"/>
      <c r="E167" s="14"/>
    </row>
    <row r="168" spans="3:5" ht="15" customHeight="1" x14ac:dyDescent="0.25">
      <c r="C168" s="73"/>
      <c r="D168" s="14"/>
      <c r="E168" s="14"/>
    </row>
    <row r="169" spans="3:5" ht="15" customHeight="1" x14ac:dyDescent="0.25">
      <c r="C169" s="73"/>
      <c r="D169" s="14"/>
      <c r="E169" s="14"/>
    </row>
    <row r="170" spans="3:5" ht="15" customHeight="1" x14ac:dyDescent="0.25">
      <c r="C170" s="73"/>
      <c r="D170" s="14"/>
      <c r="E170" s="14"/>
    </row>
    <row r="171" spans="3:5" ht="15" customHeight="1" x14ac:dyDescent="0.25">
      <c r="C171" s="73"/>
      <c r="D171" s="14"/>
      <c r="E171" s="14"/>
    </row>
    <row r="172" spans="3:5" ht="15" customHeight="1" x14ac:dyDescent="0.25">
      <c r="C172" s="73"/>
      <c r="D172" s="14"/>
      <c r="E172" s="14"/>
    </row>
    <row r="173" spans="3:5" ht="15" customHeight="1" x14ac:dyDescent="0.25">
      <c r="C173" s="73"/>
      <c r="D173" s="14"/>
      <c r="E173" s="14"/>
    </row>
    <row r="174" spans="3:5" ht="15" customHeight="1" x14ac:dyDescent="0.25">
      <c r="C174" s="73"/>
      <c r="D174" s="14"/>
      <c r="E174" s="14"/>
    </row>
    <row r="175" spans="3:5" ht="15" customHeight="1" x14ac:dyDescent="0.25">
      <c r="C175" s="73"/>
      <c r="D175" s="14"/>
      <c r="E175" s="14"/>
    </row>
    <row r="176" spans="3:5" ht="15" customHeight="1" x14ac:dyDescent="0.25">
      <c r="C176" s="73"/>
      <c r="D176" s="14"/>
      <c r="E176" s="14"/>
    </row>
    <row r="177" spans="3:5" ht="15" customHeight="1" x14ac:dyDescent="0.25">
      <c r="C177" s="73"/>
      <c r="D177" s="14"/>
      <c r="E177" s="14"/>
    </row>
    <row r="178" spans="3:5" ht="15" customHeight="1" x14ac:dyDescent="0.25">
      <c r="C178" s="73"/>
      <c r="D178" s="14"/>
      <c r="E178" s="14"/>
    </row>
    <row r="179" spans="3:5" ht="15" customHeight="1" x14ac:dyDescent="0.25">
      <c r="C179" s="73"/>
      <c r="D179" s="14"/>
      <c r="E179" s="14"/>
    </row>
    <row r="180" spans="3:5" ht="15" customHeight="1" x14ac:dyDescent="0.25">
      <c r="C180" s="73"/>
      <c r="D180" s="14"/>
      <c r="E180" s="14"/>
    </row>
    <row r="181" spans="3:5" ht="15" customHeight="1" x14ac:dyDescent="0.25">
      <c r="C181" s="73"/>
      <c r="D181" s="14"/>
      <c r="E181" s="14"/>
    </row>
    <row r="182" spans="3:5" ht="15" customHeight="1" x14ac:dyDescent="0.25">
      <c r="C182" s="73"/>
      <c r="D182" s="14"/>
      <c r="E182" s="14"/>
    </row>
    <row r="183" spans="3:5" ht="15" customHeight="1" x14ac:dyDescent="0.25">
      <c r="C183" s="73"/>
      <c r="D183" s="14"/>
      <c r="E183" s="14"/>
    </row>
    <row r="184" spans="3:5" ht="15" customHeight="1" x14ac:dyDescent="0.25">
      <c r="C184" s="73"/>
      <c r="D184" s="14"/>
      <c r="E184" s="14"/>
    </row>
    <row r="185" spans="3:5" ht="15" customHeight="1" x14ac:dyDescent="0.25">
      <c r="C185" s="73"/>
      <c r="D185" s="14"/>
      <c r="E185" s="14"/>
    </row>
    <row r="186" spans="3:5" ht="15" customHeight="1" x14ac:dyDescent="0.25">
      <c r="C186" s="73"/>
      <c r="D186" s="14"/>
      <c r="E186" s="14"/>
    </row>
    <row r="187" spans="3:5" ht="15" customHeight="1" x14ac:dyDescent="0.25">
      <c r="C187" s="73"/>
      <c r="D187" s="14"/>
      <c r="E187" s="14"/>
    </row>
    <row r="188" spans="3:5" ht="15" customHeight="1" x14ac:dyDescent="0.25">
      <c r="C188" s="73"/>
      <c r="D188" s="14"/>
      <c r="E188" s="14"/>
    </row>
    <row r="189" spans="3:5" ht="15" customHeight="1" x14ac:dyDescent="0.25">
      <c r="C189" s="73"/>
      <c r="D189" s="14"/>
      <c r="E189" s="14"/>
    </row>
    <row r="190" spans="3:5" ht="15" customHeight="1" x14ac:dyDescent="0.25">
      <c r="C190" s="73"/>
      <c r="D190" s="14"/>
      <c r="E190" s="14"/>
    </row>
    <row r="191" spans="3:5" ht="15" customHeight="1" x14ac:dyDescent="0.25">
      <c r="C191" s="73"/>
      <c r="D191" s="14"/>
      <c r="E191" s="14"/>
    </row>
    <row r="192" spans="3:5" ht="15" customHeight="1" x14ac:dyDescent="0.25">
      <c r="C192" s="73"/>
      <c r="D192" s="14"/>
      <c r="E192" s="14"/>
    </row>
    <row r="193" spans="3:5" ht="15" customHeight="1" x14ac:dyDescent="0.25">
      <c r="C193" s="73"/>
      <c r="D193" s="14"/>
      <c r="E193" s="14"/>
    </row>
    <row r="194" spans="3:5" ht="15" customHeight="1" x14ac:dyDescent="0.25">
      <c r="C194" s="73"/>
      <c r="D194" s="14"/>
      <c r="E194" s="14"/>
    </row>
    <row r="195" spans="3:5" ht="15" customHeight="1" x14ac:dyDescent="0.25">
      <c r="C195" s="73"/>
      <c r="D195" s="14"/>
      <c r="E195" s="14"/>
    </row>
    <row r="196" spans="3:5" ht="15" customHeight="1" x14ac:dyDescent="0.25">
      <c r="C196" s="73"/>
      <c r="D196" s="14"/>
      <c r="E196" s="14"/>
    </row>
    <row r="197" spans="3:5" ht="15" customHeight="1" x14ac:dyDescent="0.25">
      <c r="C197" s="73"/>
      <c r="D197" s="14"/>
      <c r="E197" s="14"/>
    </row>
    <row r="198" spans="3:5" ht="15" customHeight="1" x14ac:dyDescent="0.25">
      <c r="C198" s="73"/>
      <c r="D198" s="14"/>
      <c r="E198" s="14"/>
    </row>
    <row r="199" spans="3:5" ht="15" customHeight="1" x14ac:dyDescent="0.25">
      <c r="C199" s="73"/>
      <c r="D199" s="14"/>
      <c r="E199" s="14"/>
    </row>
    <row r="200" spans="3:5" ht="15" customHeight="1" x14ac:dyDescent="0.25">
      <c r="C200" s="73"/>
      <c r="D200" s="14"/>
      <c r="E200" s="14"/>
    </row>
    <row r="201" spans="3:5" ht="15" customHeight="1" x14ac:dyDescent="0.25">
      <c r="C201" s="73"/>
      <c r="D201" s="14"/>
      <c r="E201" s="14"/>
    </row>
    <row r="202" spans="3:5" ht="15" customHeight="1" x14ac:dyDescent="0.25">
      <c r="C202" s="73"/>
      <c r="D202" s="14"/>
      <c r="E202" s="14"/>
    </row>
    <row r="203" spans="3:5" ht="15" customHeight="1" x14ac:dyDescent="0.25">
      <c r="C203" s="73"/>
      <c r="D203" s="14"/>
      <c r="E203" s="14"/>
    </row>
    <row r="204" spans="3:5" ht="15" customHeight="1" x14ac:dyDescent="0.25">
      <c r="C204" s="73"/>
      <c r="D204" s="14"/>
      <c r="E204" s="14"/>
    </row>
    <row r="205" spans="3:5" ht="15" customHeight="1" x14ac:dyDescent="0.25">
      <c r="C205" s="73"/>
      <c r="D205" s="14"/>
      <c r="E205" s="14"/>
    </row>
    <row r="206" spans="3:5" ht="15" customHeight="1" x14ac:dyDescent="0.25">
      <c r="C206" s="73"/>
      <c r="D206" s="14"/>
      <c r="E206" s="14"/>
    </row>
    <row r="207" spans="3:5" ht="15" customHeight="1" x14ac:dyDescent="0.25">
      <c r="C207" s="73"/>
      <c r="D207" s="14"/>
      <c r="E207" s="14"/>
    </row>
    <row r="208" spans="3:5" ht="15" customHeight="1" x14ac:dyDescent="0.25">
      <c r="C208" s="73"/>
      <c r="D208" s="14"/>
      <c r="E208" s="14"/>
    </row>
    <row r="209" spans="3:5" ht="15" customHeight="1" x14ac:dyDescent="0.25">
      <c r="C209" s="73"/>
      <c r="D209" s="14"/>
      <c r="E209" s="14"/>
    </row>
    <row r="210" spans="3:5" ht="15" customHeight="1" x14ac:dyDescent="0.25">
      <c r="C210" s="73"/>
      <c r="D210" s="14"/>
      <c r="E210" s="14"/>
    </row>
    <row r="211" spans="3:5" ht="15" customHeight="1" x14ac:dyDescent="0.25">
      <c r="C211" s="73"/>
      <c r="D211" s="14"/>
      <c r="E211" s="14"/>
    </row>
    <row r="212" spans="3:5" ht="15" customHeight="1" x14ac:dyDescent="0.25">
      <c r="C212" s="73"/>
      <c r="D212" s="14"/>
      <c r="E212" s="14"/>
    </row>
    <row r="213" spans="3:5" ht="15" customHeight="1" x14ac:dyDescent="0.25">
      <c r="C213" s="73"/>
      <c r="D213" s="14"/>
      <c r="E213" s="14"/>
    </row>
    <row r="214" spans="3:5" ht="15" customHeight="1" x14ac:dyDescent="0.25">
      <c r="C214" s="73"/>
      <c r="D214" s="14"/>
      <c r="E214" s="14"/>
    </row>
    <row r="215" spans="3:5" ht="15" customHeight="1" x14ac:dyDescent="0.25">
      <c r="C215" s="73"/>
      <c r="D215" s="14"/>
      <c r="E215" s="14"/>
    </row>
    <row r="216" spans="3:5" ht="15" customHeight="1" x14ac:dyDescent="0.25">
      <c r="C216" s="73"/>
      <c r="D216" s="14"/>
      <c r="E216" s="14"/>
    </row>
    <row r="217" spans="3:5" ht="15" customHeight="1" x14ac:dyDescent="0.25">
      <c r="C217" s="73"/>
      <c r="D217" s="14"/>
      <c r="E217" s="14"/>
    </row>
    <row r="218" spans="3:5" ht="15" customHeight="1" x14ac:dyDescent="0.25">
      <c r="C218" s="73"/>
      <c r="D218" s="14"/>
      <c r="E218" s="14"/>
    </row>
    <row r="219" spans="3:5" ht="15" customHeight="1" x14ac:dyDescent="0.25">
      <c r="C219" s="73"/>
      <c r="D219" s="14"/>
      <c r="E219" s="14"/>
    </row>
    <row r="220" spans="3:5" ht="15" customHeight="1" x14ac:dyDescent="0.25">
      <c r="C220" s="73"/>
      <c r="D220" s="14"/>
      <c r="E220" s="14"/>
    </row>
    <row r="221" spans="3:5" ht="15" customHeight="1" x14ac:dyDescent="0.25">
      <c r="C221" s="73"/>
      <c r="D221" s="14"/>
      <c r="E221" s="14"/>
    </row>
    <row r="222" spans="3:5" ht="15" customHeight="1" x14ac:dyDescent="0.25">
      <c r="C222" s="73"/>
      <c r="D222" s="14"/>
      <c r="E222" s="14"/>
    </row>
    <row r="223" spans="3:5" ht="15" customHeight="1" x14ac:dyDescent="0.25">
      <c r="C223" s="73"/>
      <c r="D223" s="14"/>
      <c r="E223" s="14"/>
    </row>
    <row r="224" spans="3:5" ht="15" customHeight="1" x14ac:dyDescent="0.25">
      <c r="C224" s="73"/>
      <c r="D224" s="14"/>
      <c r="E224" s="14"/>
    </row>
    <row r="225" spans="3:5" ht="15" customHeight="1" x14ac:dyDescent="0.25">
      <c r="C225" s="73"/>
      <c r="D225" s="14"/>
      <c r="E225" s="14"/>
    </row>
    <row r="226" spans="3:5" ht="15" customHeight="1" x14ac:dyDescent="0.25">
      <c r="C226" s="73"/>
      <c r="D226" s="14"/>
      <c r="E226" s="14"/>
    </row>
    <row r="227" spans="3:5" ht="15" customHeight="1" x14ac:dyDescent="0.25">
      <c r="C227" s="73"/>
      <c r="D227" s="14"/>
      <c r="E227" s="14"/>
    </row>
    <row r="228" spans="3:5" ht="15" customHeight="1" x14ac:dyDescent="0.25">
      <c r="C228" s="73"/>
      <c r="D228" s="14"/>
      <c r="E228" s="14"/>
    </row>
    <row r="229" spans="3:5" ht="15" customHeight="1" x14ac:dyDescent="0.25">
      <c r="C229" s="73"/>
      <c r="D229" s="14"/>
      <c r="E229" s="14"/>
    </row>
    <row r="230" spans="3:5" ht="15" customHeight="1" x14ac:dyDescent="0.25">
      <c r="C230" s="73"/>
      <c r="D230" s="14"/>
      <c r="E230" s="14"/>
    </row>
    <row r="231" spans="3:5" ht="15" customHeight="1" x14ac:dyDescent="0.25">
      <c r="C231" s="73"/>
      <c r="D231" s="14"/>
      <c r="E231" s="14"/>
    </row>
    <row r="232" spans="3:5" ht="15" customHeight="1" x14ac:dyDescent="0.25">
      <c r="C232" s="73"/>
      <c r="D232" s="14"/>
      <c r="E232" s="14"/>
    </row>
    <row r="233" spans="3:5" ht="15" customHeight="1" x14ac:dyDescent="0.25">
      <c r="C233" s="73"/>
      <c r="D233" s="14"/>
      <c r="E233" s="14"/>
    </row>
    <row r="234" spans="3:5" ht="15" customHeight="1" x14ac:dyDescent="0.25">
      <c r="C234" s="73"/>
      <c r="D234" s="14"/>
      <c r="E234" s="14"/>
    </row>
    <row r="235" spans="3:5" ht="15" customHeight="1" x14ac:dyDescent="0.25">
      <c r="C235" s="73"/>
      <c r="D235" s="14"/>
      <c r="E235" s="14"/>
    </row>
    <row r="236" spans="3:5" ht="15" customHeight="1" x14ac:dyDescent="0.25">
      <c r="C236" s="73"/>
      <c r="D236" s="14"/>
      <c r="E236" s="14"/>
    </row>
    <row r="237" spans="3:5" ht="15" customHeight="1" x14ac:dyDescent="0.25">
      <c r="C237" s="73"/>
      <c r="D237" s="14"/>
      <c r="E237" s="14"/>
    </row>
    <row r="238" spans="3:5" ht="15" customHeight="1" x14ac:dyDescent="0.25">
      <c r="C238" s="73"/>
      <c r="D238" s="14"/>
      <c r="E238" s="14"/>
    </row>
    <row r="239" spans="3:5" ht="15" customHeight="1" x14ac:dyDescent="0.25">
      <c r="C239" s="73"/>
      <c r="D239" s="14"/>
      <c r="E239" s="14"/>
    </row>
    <row r="240" spans="3:5" ht="15" customHeight="1" x14ac:dyDescent="0.25">
      <c r="C240" s="73"/>
      <c r="D240" s="14"/>
      <c r="E240" s="14"/>
    </row>
    <row r="241" spans="3:5" ht="15" customHeight="1" x14ac:dyDescent="0.25">
      <c r="C241" s="73"/>
      <c r="D241" s="14"/>
      <c r="E241" s="14"/>
    </row>
    <row r="242" spans="3:5" ht="15" customHeight="1" x14ac:dyDescent="0.25">
      <c r="C242" s="73"/>
      <c r="D242" s="14"/>
      <c r="E242" s="14"/>
    </row>
    <row r="243" spans="3:5" ht="15" customHeight="1" x14ac:dyDescent="0.25">
      <c r="C243" s="73"/>
      <c r="D243" s="14"/>
      <c r="E243" s="14"/>
    </row>
    <row r="244" spans="3:5" ht="15" customHeight="1" x14ac:dyDescent="0.25">
      <c r="C244" s="73"/>
      <c r="D244" s="14"/>
      <c r="E244" s="14"/>
    </row>
    <row r="245" spans="3:5" ht="15" customHeight="1" x14ac:dyDescent="0.25">
      <c r="C245" s="73"/>
      <c r="D245" s="14"/>
      <c r="E245" s="14"/>
    </row>
    <row r="246" spans="3:5" ht="15" customHeight="1" x14ac:dyDescent="0.25">
      <c r="C246" s="73"/>
      <c r="D246" s="14"/>
      <c r="E246" s="14"/>
    </row>
    <row r="247" spans="3:5" ht="15" customHeight="1" x14ac:dyDescent="0.25">
      <c r="C247" s="73"/>
      <c r="D247" s="14"/>
      <c r="E247" s="14"/>
    </row>
    <row r="248" spans="3:5" ht="15" customHeight="1" x14ac:dyDescent="0.25">
      <c r="C248" s="73"/>
      <c r="D248" s="14"/>
      <c r="E248" s="14"/>
    </row>
    <row r="249" spans="3:5" ht="15" customHeight="1" x14ac:dyDescent="0.25">
      <c r="C249" s="73"/>
      <c r="D249" s="14"/>
      <c r="E249" s="14"/>
    </row>
    <row r="250" spans="3:5" ht="15" customHeight="1" x14ac:dyDescent="0.25">
      <c r="C250" s="73"/>
      <c r="D250" s="14"/>
      <c r="E250" s="14"/>
    </row>
    <row r="251" spans="3:5" ht="15" customHeight="1" x14ac:dyDescent="0.25">
      <c r="C251" s="73"/>
      <c r="D251" s="14"/>
      <c r="E251" s="14"/>
    </row>
    <row r="252" spans="3:5" ht="15" customHeight="1" x14ac:dyDescent="0.25">
      <c r="C252" s="73"/>
      <c r="D252" s="14"/>
      <c r="E252" s="14"/>
    </row>
    <row r="253" spans="3:5" ht="15" customHeight="1" x14ac:dyDescent="0.25">
      <c r="C253" s="73"/>
      <c r="D253" s="14"/>
      <c r="E253" s="14"/>
    </row>
    <row r="254" spans="3:5" ht="15" customHeight="1" x14ac:dyDescent="0.25">
      <c r="C254" s="73"/>
      <c r="D254" s="14"/>
      <c r="E254" s="14"/>
    </row>
    <row r="255" spans="3:5" ht="15" customHeight="1" x14ac:dyDescent="0.25">
      <c r="C255" s="73"/>
      <c r="D255" s="14"/>
      <c r="E255" s="14"/>
    </row>
    <row r="256" spans="3:5" ht="15" customHeight="1" x14ac:dyDescent="0.25">
      <c r="C256" s="73"/>
      <c r="D256" s="14"/>
      <c r="E256" s="14"/>
    </row>
    <row r="257" spans="3:5" ht="15" customHeight="1" x14ac:dyDescent="0.25">
      <c r="C257" s="73"/>
      <c r="D257" s="14"/>
      <c r="E257" s="14"/>
    </row>
    <row r="258" spans="3:5" ht="15" customHeight="1" x14ac:dyDescent="0.25">
      <c r="C258" s="73"/>
      <c r="D258" s="14"/>
      <c r="E258" s="14"/>
    </row>
    <row r="259" spans="3:5" ht="15" customHeight="1" x14ac:dyDescent="0.25">
      <c r="C259" s="73"/>
      <c r="D259" s="14"/>
      <c r="E259" s="14"/>
    </row>
    <row r="260" spans="3:5" ht="15" customHeight="1" x14ac:dyDescent="0.25">
      <c r="C260" s="73"/>
      <c r="D260" s="14"/>
      <c r="E260" s="14"/>
    </row>
    <row r="261" spans="3:5" ht="15" customHeight="1" x14ac:dyDescent="0.25">
      <c r="C261" s="73"/>
      <c r="D261" s="14"/>
      <c r="E261" s="14"/>
    </row>
    <row r="262" spans="3:5" ht="15" customHeight="1" x14ac:dyDescent="0.25">
      <c r="C262" s="73"/>
      <c r="D262" s="14"/>
      <c r="E262" s="14"/>
    </row>
    <row r="263" spans="3:5" ht="15" customHeight="1" x14ac:dyDescent="0.25">
      <c r="C263" s="73"/>
      <c r="D263" s="14"/>
      <c r="E263" s="14"/>
    </row>
    <row r="264" spans="3:5" ht="15" customHeight="1" x14ac:dyDescent="0.25">
      <c r="C264" s="73"/>
      <c r="D264" s="14"/>
      <c r="E264" s="14"/>
    </row>
    <row r="265" spans="3:5" ht="15" customHeight="1" x14ac:dyDescent="0.25">
      <c r="C265" s="73"/>
      <c r="D265" s="14"/>
      <c r="E265" s="14"/>
    </row>
    <row r="266" spans="3:5" ht="15" customHeight="1" x14ac:dyDescent="0.25">
      <c r="C266" s="73"/>
      <c r="D266" s="14"/>
      <c r="E266" s="14"/>
    </row>
    <row r="267" spans="3:5" ht="15" customHeight="1" x14ac:dyDescent="0.25">
      <c r="C267" s="73"/>
      <c r="D267" s="14"/>
      <c r="E267" s="14"/>
    </row>
    <row r="268" spans="3:5" ht="15" customHeight="1" x14ac:dyDescent="0.25">
      <c r="C268" s="73"/>
      <c r="D268" s="14"/>
      <c r="E268" s="14"/>
    </row>
    <row r="269" spans="3:5" ht="15" customHeight="1" x14ac:dyDescent="0.25">
      <c r="C269" s="73"/>
      <c r="D269" s="14"/>
      <c r="E269" s="14"/>
    </row>
    <row r="270" spans="3:5" ht="15" customHeight="1" x14ac:dyDescent="0.25">
      <c r="C270" s="73"/>
      <c r="D270" s="14"/>
      <c r="E270" s="14"/>
    </row>
    <row r="271" spans="3:5" ht="15" customHeight="1" x14ac:dyDescent="0.25">
      <c r="C271" s="73"/>
      <c r="D271" s="14"/>
      <c r="E271" s="14"/>
    </row>
    <row r="272" spans="3:5" ht="15" customHeight="1" x14ac:dyDescent="0.25">
      <c r="C272" s="73"/>
      <c r="D272" s="14"/>
      <c r="E272" s="14"/>
    </row>
    <row r="273" spans="3:5" ht="15" customHeight="1" x14ac:dyDescent="0.25">
      <c r="C273" s="73"/>
      <c r="D273" s="14"/>
      <c r="E273" s="14"/>
    </row>
    <row r="274" spans="3:5" ht="15" customHeight="1" x14ac:dyDescent="0.25">
      <c r="C274" s="73"/>
      <c r="D274" s="14"/>
      <c r="E274" s="14"/>
    </row>
    <row r="275" spans="3:5" ht="15" customHeight="1" x14ac:dyDescent="0.25">
      <c r="C275" s="73"/>
      <c r="D275" s="14"/>
      <c r="E275" s="14"/>
    </row>
    <row r="276" spans="3:5" ht="15" customHeight="1" x14ac:dyDescent="0.25">
      <c r="C276" s="73"/>
      <c r="D276" s="14"/>
      <c r="E276" s="14"/>
    </row>
    <row r="277" spans="3:5" ht="15" customHeight="1" x14ac:dyDescent="0.25">
      <c r="C277" s="73"/>
      <c r="D277" s="14"/>
      <c r="E277" s="14"/>
    </row>
    <row r="278" spans="3:5" ht="15" customHeight="1" x14ac:dyDescent="0.25">
      <c r="C278" s="73"/>
      <c r="D278" s="14"/>
      <c r="E278" s="14"/>
    </row>
    <row r="279" spans="3:5" ht="15" customHeight="1" x14ac:dyDescent="0.25">
      <c r="C279" s="73"/>
      <c r="D279" s="14"/>
      <c r="E279" s="14"/>
    </row>
    <row r="280" spans="3:5" ht="15" customHeight="1" x14ac:dyDescent="0.25">
      <c r="C280" s="73"/>
      <c r="D280" s="14"/>
      <c r="E280" s="14"/>
    </row>
    <row r="281" spans="3:5" ht="15" customHeight="1" x14ac:dyDescent="0.25">
      <c r="C281" s="73"/>
      <c r="D281" s="14"/>
      <c r="E281" s="14"/>
    </row>
    <row r="282" spans="3:5" ht="15" customHeight="1" x14ac:dyDescent="0.25">
      <c r="C282" s="73"/>
      <c r="D282" s="14"/>
      <c r="E282" s="14"/>
    </row>
    <row r="283" spans="3:5" ht="15" customHeight="1" x14ac:dyDescent="0.25">
      <c r="C283" s="73"/>
      <c r="D283" s="14"/>
      <c r="E283" s="14"/>
    </row>
    <row r="284" spans="3:5" ht="15" customHeight="1" x14ac:dyDescent="0.25">
      <c r="C284" s="73"/>
      <c r="D284" s="14"/>
      <c r="E284" s="14"/>
    </row>
    <row r="285" spans="3:5" ht="15" customHeight="1" x14ac:dyDescent="0.25">
      <c r="C285" s="73"/>
      <c r="D285" s="14"/>
      <c r="E285" s="14"/>
    </row>
    <row r="286" spans="3:5" ht="15" customHeight="1" x14ac:dyDescent="0.25">
      <c r="C286" s="73"/>
      <c r="D286" s="14"/>
      <c r="E286" s="14"/>
    </row>
    <row r="287" spans="3:5" ht="15" customHeight="1" x14ac:dyDescent="0.25">
      <c r="C287" s="73"/>
      <c r="D287" s="14"/>
      <c r="E287" s="14"/>
    </row>
    <row r="288" spans="3:5" ht="15" customHeight="1" x14ac:dyDescent="0.25">
      <c r="C288" s="73"/>
      <c r="D288" s="14"/>
      <c r="E288" s="14"/>
    </row>
    <row r="289" spans="3:5" ht="15" customHeight="1" x14ac:dyDescent="0.25">
      <c r="C289" s="73"/>
      <c r="D289" s="14"/>
      <c r="E289" s="14"/>
    </row>
    <row r="290" spans="3:5" ht="15" customHeight="1" x14ac:dyDescent="0.25">
      <c r="C290" s="73"/>
      <c r="D290" s="14"/>
      <c r="E290" s="14"/>
    </row>
    <row r="291" spans="3:5" ht="15" customHeight="1" x14ac:dyDescent="0.25">
      <c r="C291" s="73"/>
      <c r="D291" s="14"/>
      <c r="E291" s="14"/>
    </row>
    <row r="292" spans="3:5" ht="15" customHeight="1" x14ac:dyDescent="0.25">
      <c r="C292" s="73"/>
      <c r="D292" s="14"/>
      <c r="E292" s="14"/>
    </row>
    <row r="293" spans="3:5" ht="15" customHeight="1" x14ac:dyDescent="0.25">
      <c r="C293" s="73"/>
      <c r="D293" s="14"/>
      <c r="E293" s="14"/>
    </row>
    <row r="294" spans="3:5" ht="15" customHeight="1" x14ac:dyDescent="0.25">
      <c r="C294" s="73"/>
      <c r="D294" s="14"/>
      <c r="E294" s="14"/>
    </row>
    <row r="295" spans="3:5" ht="15" customHeight="1" x14ac:dyDescent="0.25">
      <c r="C295" s="73"/>
      <c r="D295" s="14"/>
      <c r="E295" s="14"/>
    </row>
    <row r="296" spans="3:5" ht="15" customHeight="1" x14ac:dyDescent="0.25">
      <c r="C296" s="73"/>
      <c r="D296" s="14"/>
      <c r="E296" s="14"/>
    </row>
    <row r="297" spans="3:5" ht="15" customHeight="1" x14ac:dyDescent="0.25">
      <c r="C297" s="73"/>
      <c r="D297" s="14"/>
      <c r="E297" s="14"/>
    </row>
    <row r="298" spans="3:5" ht="15" customHeight="1" x14ac:dyDescent="0.25">
      <c r="C298" s="73"/>
      <c r="D298" s="14"/>
      <c r="E298" s="14"/>
    </row>
    <row r="299" spans="3:5" ht="15" customHeight="1" x14ac:dyDescent="0.25">
      <c r="C299" s="73"/>
      <c r="D299" s="14"/>
      <c r="E299" s="14"/>
    </row>
    <row r="300" spans="3:5" ht="15" customHeight="1" x14ac:dyDescent="0.25">
      <c r="C300" s="73"/>
      <c r="D300" s="14"/>
      <c r="E300" s="14"/>
    </row>
    <row r="301" spans="3:5" ht="15" customHeight="1" x14ac:dyDescent="0.25">
      <c r="C301" s="73"/>
      <c r="D301" s="14"/>
      <c r="E301" s="14"/>
    </row>
    <row r="302" spans="3:5" ht="15" customHeight="1" x14ac:dyDescent="0.25">
      <c r="C302" s="73"/>
      <c r="D302" s="14"/>
      <c r="E302" s="14"/>
    </row>
    <row r="303" spans="3:5" ht="15" customHeight="1" x14ac:dyDescent="0.25">
      <c r="C303" s="73"/>
      <c r="D303" s="14"/>
      <c r="E303" s="14"/>
    </row>
    <row r="304" spans="3:5" ht="15" customHeight="1" x14ac:dyDescent="0.25">
      <c r="C304" s="73"/>
      <c r="D304" s="14"/>
      <c r="E304" s="14"/>
    </row>
    <row r="305" spans="3:5" ht="15" customHeight="1" x14ac:dyDescent="0.25">
      <c r="C305" s="73"/>
      <c r="D305" s="14"/>
      <c r="E305" s="14"/>
    </row>
    <row r="306" spans="3:5" ht="15" customHeight="1" x14ac:dyDescent="0.25">
      <c r="C306" s="73"/>
      <c r="D306" s="14"/>
      <c r="E306" s="14"/>
    </row>
    <row r="307" spans="3:5" ht="15" customHeight="1" x14ac:dyDescent="0.25">
      <c r="C307" s="73"/>
      <c r="D307" s="14"/>
      <c r="E307" s="14"/>
    </row>
    <row r="308" spans="3:5" ht="15" customHeight="1" x14ac:dyDescent="0.25">
      <c r="C308" s="73"/>
      <c r="D308" s="14"/>
      <c r="E308" s="14"/>
    </row>
    <row r="309" spans="3:5" ht="15" customHeight="1" x14ac:dyDescent="0.25">
      <c r="C309" s="73"/>
      <c r="D309" s="14"/>
      <c r="E309" s="14"/>
    </row>
    <row r="310" spans="3:5" ht="15" customHeight="1" x14ac:dyDescent="0.25">
      <c r="C310" s="73"/>
      <c r="D310" s="14"/>
      <c r="E310" s="14"/>
    </row>
    <row r="311" spans="3:5" ht="15" customHeight="1" x14ac:dyDescent="0.25">
      <c r="C311" s="73"/>
      <c r="D311" s="14"/>
      <c r="E311" s="14"/>
    </row>
    <row r="312" spans="3:5" ht="15" customHeight="1" x14ac:dyDescent="0.25">
      <c r="C312" s="73"/>
      <c r="D312" s="14"/>
      <c r="E312" s="14"/>
    </row>
    <row r="313" spans="3:5" ht="15" customHeight="1" x14ac:dyDescent="0.25">
      <c r="C313" s="73"/>
      <c r="D313" s="14"/>
      <c r="E313" s="14"/>
    </row>
    <row r="314" spans="3:5" ht="15" customHeight="1" x14ac:dyDescent="0.25">
      <c r="C314" s="73"/>
      <c r="D314" s="14"/>
      <c r="E314" s="14"/>
    </row>
    <row r="315" spans="3:5" ht="15" customHeight="1" x14ac:dyDescent="0.25">
      <c r="C315" s="73"/>
      <c r="D315" s="14"/>
      <c r="E315" s="14"/>
    </row>
    <row r="316" spans="3:5" ht="15" customHeight="1" x14ac:dyDescent="0.25">
      <c r="C316" s="73"/>
      <c r="D316" s="14"/>
      <c r="E316" s="14"/>
    </row>
    <row r="317" spans="3:5" ht="15" customHeight="1" x14ac:dyDescent="0.25">
      <c r="C317" s="73"/>
      <c r="D317" s="14"/>
      <c r="E317" s="14"/>
    </row>
    <row r="318" spans="3:5" ht="15" customHeight="1" x14ac:dyDescent="0.25">
      <c r="C318" s="73"/>
      <c r="D318" s="14"/>
      <c r="E318" s="14"/>
    </row>
    <row r="319" spans="3:5" ht="15" customHeight="1" x14ac:dyDescent="0.25">
      <c r="C319" s="73"/>
      <c r="D319" s="14"/>
      <c r="E319" s="14"/>
    </row>
    <row r="320" spans="3:5" ht="15" customHeight="1" x14ac:dyDescent="0.25">
      <c r="C320" s="73"/>
      <c r="D320" s="14"/>
      <c r="E320" s="14"/>
    </row>
    <row r="321" spans="3:5" ht="15" customHeight="1" x14ac:dyDescent="0.25">
      <c r="C321" s="73"/>
      <c r="D321" s="14"/>
      <c r="E321" s="14"/>
    </row>
    <row r="322" spans="3:5" ht="15" customHeight="1" x14ac:dyDescent="0.25">
      <c r="C322" s="73"/>
      <c r="D322" s="14"/>
      <c r="E322" s="14"/>
    </row>
    <row r="323" spans="3:5" ht="15" customHeight="1" x14ac:dyDescent="0.25">
      <c r="C323" s="73"/>
      <c r="D323" s="14"/>
      <c r="E323" s="14"/>
    </row>
    <row r="324" spans="3:5" ht="15" customHeight="1" x14ac:dyDescent="0.25">
      <c r="C324" s="73"/>
      <c r="D324" s="14"/>
      <c r="E324" s="14"/>
    </row>
    <row r="325" spans="3:5" ht="15" customHeight="1" x14ac:dyDescent="0.25">
      <c r="C325" s="73"/>
      <c r="D325" s="14"/>
      <c r="E325" s="14"/>
    </row>
    <row r="326" spans="3:5" ht="15" customHeight="1" x14ac:dyDescent="0.25">
      <c r="C326" s="73"/>
      <c r="D326" s="14"/>
      <c r="E326" s="14"/>
    </row>
    <row r="327" spans="3:5" ht="15" customHeight="1" x14ac:dyDescent="0.25">
      <c r="C327" s="73"/>
      <c r="D327" s="14"/>
      <c r="E327" s="14"/>
    </row>
    <row r="328" spans="3:5" ht="15" customHeight="1" x14ac:dyDescent="0.25">
      <c r="C328" s="73"/>
      <c r="D328" s="14"/>
      <c r="E328" s="14"/>
    </row>
    <row r="329" spans="3:5" ht="15" customHeight="1" x14ac:dyDescent="0.25">
      <c r="C329" s="73"/>
      <c r="D329" s="14"/>
      <c r="E329" s="14"/>
    </row>
    <row r="330" spans="3:5" ht="15" customHeight="1" x14ac:dyDescent="0.25">
      <c r="C330" s="73"/>
      <c r="D330" s="14"/>
      <c r="E330" s="14"/>
    </row>
    <row r="331" spans="3:5" ht="15" customHeight="1" x14ac:dyDescent="0.25">
      <c r="C331" s="73"/>
      <c r="D331" s="14"/>
      <c r="E331" s="14"/>
    </row>
    <row r="332" spans="3:5" ht="15" customHeight="1" x14ac:dyDescent="0.25">
      <c r="C332" s="73"/>
      <c r="D332" s="14"/>
      <c r="E332" s="14"/>
    </row>
    <row r="333" spans="3:5" ht="15" customHeight="1" x14ac:dyDescent="0.25">
      <c r="C333" s="73"/>
      <c r="D333" s="14"/>
      <c r="E333" s="14"/>
    </row>
    <row r="334" spans="3:5" ht="15" customHeight="1" x14ac:dyDescent="0.25">
      <c r="C334" s="73"/>
      <c r="D334" s="14"/>
      <c r="E334" s="14"/>
    </row>
    <row r="335" spans="3:5" ht="15" customHeight="1" x14ac:dyDescent="0.25">
      <c r="C335" s="73"/>
      <c r="D335" s="14"/>
      <c r="E335" s="14"/>
    </row>
    <row r="336" spans="3:5" ht="15" customHeight="1" x14ac:dyDescent="0.25">
      <c r="C336" s="73"/>
      <c r="D336" s="14"/>
      <c r="E336" s="14"/>
    </row>
    <row r="337" spans="3:5" ht="15" customHeight="1" x14ac:dyDescent="0.25">
      <c r="C337" s="73"/>
      <c r="D337" s="14"/>
      <c r="E337" s="14"/>
    </row>
    <row r="338" spans="3:5" ht="15" customHeight="1" x14ac:dyDescent="0.25">
      <c r="C338" s="73"/>
      <c r="D338" s="14"/>
      <c r="E338" s="14"/>
    </row>
    <row r="339" spans="3:5" ht="15" customHeight="1" x14ac:dyDescent="0.25">
      <c r="C339" s="73"/>
      <c r="D339" s="14"/>
      <c r="E339" s="14"/>
    </row>
    <row r="340" spans="3:5" ht="15" customHeight="1" x14ac:dyDescent="0.25">
      <c r="C340" s="73"/>
      <c r="D340" s="14"/>
      <c r="E340" s="14"/>
    </row>
    <row r="341" spans="3:5" ht="15" customHeight="1" x14ac:dyDescent="0.25">
      <c r="C341" s="73"/>
      <c r="D341" s="14"/>
      <c r="E341" s="14"/>
    </row>
    <row r="342" spans="3:5" ht="15" customHeight="1" x14ac:dyDescent="0.25">
      <c r="C342" s="73"/>
      <c r="D342" s="14"/>
      <c r="E342" s="14"/>
    </row>
    <row r="343" spans="3:5" ht="15" customHeight="1" x14ac:dyDescent="0.25">
      <c r="C343" s="73"/>
      <c r="D343" s="14"/>
      <c r="E343" s="14"/>
    </row>
    <row r="344" spans="3:5" ht="15" customHeight="1" x14ac:dyDescent="0.25">
      <c r="C344" s="73"/>
      <c r="D344" s="14"/>
      <c r="E344" s="14"/>
    </row>
    <row r="345" spans="3:5" ht="15" customHeight="1" x14ac:dyDescent="0.25">
      <c r="C345" s="73"/>
      <c r="D345" s="14"/>
      <c r="E345" s="14"/>
    </row>
    <row r="346" spans="3:5" ht="15" customHeight="1" x14ac:dyDescent="0.25">
      <c r="C346" s="73"/>
      <c r="D346" s="14"/>
      <c r="E346" s="14"/>
    </row>
    <row r="347" spans="3:5" ht="15" customHeight="1" x14ac:dyDescent="0.25">
      <c r="C347" s="73"/>
      <c r="D347" s="14"/>
      <c r="E347" s="14"/>
    </row>
    <row r="348" spans="3:5" ht="15" customHeight="1" x14ac:dyDescent="0.25">
      <c r="C348" s="73"/>
      <c r="D348" s="14"/>
      <c r="E348" s="14"/>
    </row>
    <row r="349" spans="3:5" ht="15" customHeight="1" x14ac:dyDescent="0.25">
      <c r="C349" s="73"/>
      <c r="D349" s="14"/>
      <c r="E349" s="14"/>
    </row>
    <row r="350" spans="3:5" ht="15" customHeight="1" x14ac:dyDescent="0.25">
      <c r="C350" s="73"/>
      <c r="D350" s="14"/>
      <c r="E350" s="14"/>
    </row>
    <row r="351" spans="3:5" ht="15" customHeight="1" x14ac:dyDescent="0.25">
      <c r="C351" s="73"/>
      <c r="D351" s="14"/>
      <c r="E351" s="14"/>
    </row>
    <row r="352" spans="3:5" ht="15" customHeight="1" x14ac:dyDescent="0.25">
      <c r="C352" s="73"/>
      <c r="D352" s="14"/>
      <c r="E352" s="14"/>
    </row>
    <row r="353" spans="3:5" ht="15" customHeight="1" x14ac:dyDescent="0.25">
      <c r="C353" s="73"/>
      <c r="D353" s="14"/>
      <c r="E353" s="14"/>
    </row>
    <row r="354" spans="3:5" ht="15" customHeight="1" x14ac:dyDescent="0.25">
      <c r="C354" s="73"/>
      <c r="D354" s="14"/>
      <c r="E354" s="14"/>
    </row>
    <row r="355" spans="3:5" ht="15" customHeight="1" x14ac:dyDescent="0.25">
      <c r="C355" s="73"/>
      <c r="D355" s="14"/>
      <c r="E355" s="14"/>
    </row>
    <row r="356" spans="3:5" ht="15" customHeight="1" x14ac:dyDescent="0.25">
      <c r="C356" s="73"/>
      <c r="D356" s="14"/>
      <c r="E356" s="14"/>
    </row>
    <row r="357" spans="3:5" ht="15" customHeight="1" x14ac:dyDescent="0.25">
      <c r="C357" s="73"/>
      <c r="D357" s="14"/>
      <c r="E357" s="14"/>
    </row>
    <row r="358" spans="3:5" ht="15" customHeight="1" x14ac:dyDescent="0.25">
      <c r="C358" s="73"/>
      <c r="D358" s="14"/>
      <c r="E358" s="14"/>
    </row>
    <row r="359" spans="3:5" ht="15" customHeight="1" x14ac:dyDescent="0.25">
      <c r="C359" s="73"/>
      <c r="D359" s="14"/>
      <c r="E359" s="14"/>
    </row>
    <row r="360" spans="3:5" ht="15" customHeight="1" x14ac:dyDescent="0.25">
      <c r="C360" s="73"/>
      <c r="D360" s="14"/>
      <c r="E360" s="14"/>
    </row>
    <row r="361" spans="3:5" ht="15" customHeight="1" x14ac:dyDescent="0.25">
      <c r="C361" s="73"/>
      <c r="D361" s="14"/>
      <c r="E361" s="14"/>
    </row>
    <row r="362" spans="3:5" ht="15" customHeight="1" x14ac:dyDescent="0.25">
      <c r="C362" s="73"/>
      <c r="D362" s="14"/>
      <c r="E362" s="14"/>
    </row>
    <row r="363" spans="3:5" ht="15" customHeight="1" x14ac:dyDescent="0.25">
      <c r="C363" s="73"/>
      <c r="D363" s="14"/>
      <c r="E363" s="14"/>
    </row>
    <row r="364" spans="3:5" ht="15" customHeight="1" x14ac:dyDescent="0.25">
      <c r="C364" s="73"/>
      <c r="D364" s="14"/>
      <c r="E364" s="14"/>
    </row>
    <row r="365" spans="3:5" ht="15" customHeight="1" x14ac:dyDescent="0.25">
      <c r="C365" s="73"/>
      <c r="D365" s="14"/>
      <c r="E365" s="14"/>
    </row>
    <row r="366" spans="3:5" ht="15" customHeight="1" x14ac:dyDescent="0.25">
      <c r="C366" s="73"/>
      <c r="D366" s="14"/>
      <c r="E366" s="14"/>
    </row>
    <row r="367" spans="3:5" ht="15" customHeight="1" x14ac:dyDescent="0.25">
      <c r="C367" s="73"/>
      <c r="D367" s="14"/>
      <c r="E367" s="14"/>
    </row>
    <row r="368" spans="3:5" ht="15" customHeight="1" x14ac:dyDescent="0.25">
      <c r="C368" s="73"/>
      <c r="D368" s="14"/>
      <c r="E368" s="14"/>
    </row>
    <row r="369" spans="3:5" ht="15" customHeight="1" x14ac:dyDescent="0.25">
      <c r="C369" s="73"/>
      <c r="D369" s="14"/>
      <c r="E369" s="14"/>
    </row>
    <row r="370" spans="3:5" ht="15" customHeight="1" x14ac:dyDescent="0.25">
      <c r="C370" s="73"/>
      <c r="D370" s="14"/>
      <c r="E370" s="14"/>
    </row>
    <row r="371" spans="3:5" ht="15" customHeight="1" x14ac:dyDescent="0.25">
      <c r="C371" s="73"/>
      <c r="D371" s="14"/>
      <c r="E371" s="14"/>
    </row>
    <row r="372" spans="3:5" ht="15" customHeight="1" x14ac:dyDescent="0.25">
      <c r="C372" s="73"/>
      <c r="D372" s="14"/>
      <c r="E372" s="14"/>
    </row>
    <row r="373" spans="3:5" ht="15" customHeight="1" x14ac:dyDescent="0.25">
      <c r="C373" s="73"/>
      <c r="D373" s="14"/>
      <c r="E373" s="14"/>
    </row>
    <row r="374" spans="3:5" ht="15" customHeight="1" x14ac:dyDescent="0.25">
      <c r="C374" s="73"/>
      <c r="D374" s="14"/>
      <c r="E374" s="14"/>
    </row>
    <row r="375" spans="3:5" ht="15" customHeight="1" x14ac:dyDescent="0.25">
      <c r="C375" s="73"/>
      <c r="D375" s="14"/>
      <c r="E375" s="14"/>
    </row>
    <row r="376" spans="3:5" ht="15" customHeight="1" x14ac:dyDescent="0.25">
      <c r="C376" s="73"/>
      <c r="D376" s="14"/>
      <c r="E376" s="14"/>
    </row>
    <row r="377" spans="3:5" ht="15" customHeight="1" x14ac:dyDescent="0.25">
      <c r="C377" s="73"/>
      <c r="D377" s="14"/>
      <c r="E377" s="14"/>
    </row>
    <row r="378" spans="3:5" ht="15" customHeight="1" x14ac:dyDescent="0.25">
      <c r="C378" s="73"/>
      <c r="D378" s="14"/>
      <c r="E378" s="14"/>
    </row>
    <row r="379" spans="3:5" ht="15" customHeight="1" x14ac:dyDescent="0.25">
      <c r="C379" s="73"/>
      <c r="D379" s="14"/>
      <c r="E379" s="14"/>
    </row>
    <row r="380" spans="3:5" ht="15" customHeight="1" x14ac:dyDescent="0.25">
      <c r="C380" s="73"/>
      <c r="D380" s="14"/>
      <c r="E380" s="14"/>
    </row>
    <row r="381" spans="3:5" ht="15" customHeight="1" x14ac:dyDescent="0.25">
      <c r="C381" s="73"/>
      <c r="D381" s="14"/>
      <c r="E381" s="14"/>
    </row>
    <row r="382" spans="3:5" ht="15" customHeight="1" x14ac:dyDescent="0.25">
      <c r="C382" s="73"/>
      <c r="D382" s="14"/>
      <c r="E382" s="14"/>
    </row>
    <row r="383" spans="3:5" ht="15" customHeight="1" x14ac:dyDescent="0.25">
      <c r="C383" s="73"/>
      <c r="D383" s="14"/>
      <c r="E383" s="14"/>
    </row>
    <row r="384" spans="3:5" ht="15" customHeight="1" x14ac:dyDescent="0.25">
      <c r="C384" s="73"/>
      <c r="D384" s="14"/>
      <c r="E384" s="14"/>
    </row>
    <row r="385" spans="3:5" ht="15" customHeight="1" x14ac:dyDescent="0.25">
      <c r="C385" s="73"/>
      <c r="D385" s="14"/>
      <c r="E385" s="14"/>
    </row>
    <row r="386" spans="3:5" ht="15" customHeight="1" x14ac:dyDescent="0.25">
      <c r="C386" s="73"/>
      <c r="D386" s="14"/>
      <c r="E386" s="14"/>
    </row>
    <row r="387" spans="3:5" ht="15" customHeight="1" x14ac:dyDescent="0.25">
      <c r="C387" s="73"/>
      <c r="D387" s="14"/>
      <c r="E387" s="14"/>
    </row>
    <row r="388" spans="3:5" ht="15" customHeight="1" x14ac:dyDescent="0.25">
      <c r="C388" s="73"/>
      <c r="D388" s="14"/>
      <c r="E388" s="14"/>
    </row>
    <row r="389" spans="3:5" ht="15" customHeight="1" x14ac:dyDescent="0.25">
      <c r="C389" s="73"/>
      <c r="D389" s="14"/>
      <c r="E389" s="14"/>
    </row>
    <row r="390" spans="3:5" ht="15" customHeight="1" x14ac:dyDescent="0.25">
      <c r="C390" s="73"/>
      <c r="D390" s="14"/>
      <c r="E390" s="14"/>
    </row>
    <row r="391" spans="3:5" ht="15" customHeight="1" x14ac:dyDescent="0.25">
      <c r="C391" s="73"/>
      <c r="D391" s="14"/>
      <c r="E391" s="14"/>
    </row>
    <row r="392" spans="3:5" ht="15" customHeight="1" x14ac:dyDescent="0.25">
      <c r="C392" s="73"/>
      <c r="D392" s="14"/>
      <c r="E392" s="14"/>
    </row>
    <row r="393" spans="3:5" ht="15" customHeight="1" x14ac:dyDescent="0.25">
      <c r="C393" s="73"/>
      <c r="D393" s="14"/>
      <c r="E393" s="14"/>
    </row>
    <row r="394" spans="3:5" ht="15" customHeight="1" x14ac:dyDescent="0.25">
      <c r="C394" s="73"/>
      <c r="D394" s="14"/>
      <c r="E394" s="14"/>
    </row>
    <row r="395" spans="3:5" ht="15" customHeight="1" x14ac:dyDescent="0.25">
      <c r="C395" s="73"/>
      <c r="D395" s="14"/>
      <c r="E395" s="14"/>
    </row>
    <row r="396" spans="3:5" ht="15" customHeight="1" x14ac:dyDescent="0.25">
      <c r="C396" s="73"/>
      <c r="D396" s="14"/>
      <c r="E396" s="14"/>
    </row>
    <row r="397" spans="3:5" ht="15" customHeight="1" x14ac:dyDescent="0.25">
      <c r="C397" s="73"/>
      <c r="D397" s="14"/>
      <c r="E397" s="14"/>
    </row>
    <row r="398" spans="3:5" ht="15" customHeight="1" x14ac:dyDescent="0.25">
      <c r="C398" s="73"/>
      <c r="D398" s="14"/>
      <c r="E398" s="14"/>
    </row>
    <row r="399" spans="3:5" ht="15" customHeight="1" x14ac:dyDescent="0.25">
      <c r="C399" s="73"/>
      <c r="D399" s="14"/>
      <c r="E399" s="14"/>
    </row>
    <row r="400" spans="3:5" ht="15" customHeight="1" x14ac:dyDescent="0.25">
      <c r="C400" s="73"/>
      <c r="D400" s="14"/>
      <c r="E400" s="14"/>
    </row>
    <row r="401" spans="3:5" ht="15" customHeight="1" x14ac:dyDescent="0.25">
      <c r="C401" s="73"/>
      <c r="D401" s="14"/>
      <c r="E401" s="14"/>
    </row>
    <row r="402" spans="3:5" ht="15" customHeight="1" x14ac:dyDescent="0.25">
      <c r="C402" s="73"/>
      <c r="D402" s="14"/>
      <c r="E402" s="14"/>
    </row>
    <row r="403" spans="3:5" ht="15" customHeight="1" x14ac:dyDescent="0.25">
      <c r="C403" s="73"/>
      <c r="D403" s="14"/>
      <c r="E403" s="14"/>
    </row>
    <row r="404" spans="3:5" ht="15" customHeight="1" x14ac:dyDescent="0.25">
      <c r="C404" s="73"/>
      <c r="D404" s="14"/>
      <c r="E404" s="14"/>
    </row>
    <row r="405" spans="3:5" ht="15" customHeight="1" x14ac:dyDescent="0.25">
      <c r="C405" s="73"/>
      <c r="D405" s="14"/>
      <c r="E405" s="14"/>
    </row>
    <row r="406" spans="3:5" ht="15" customHeight="1" x14ac:dyDescent="0.25">
      <c r="C406" s="73"/>
      <c r="D406" s="14"/>
      <c r="E406" s="14"/>
    </row>
    <row r="407" spans="3:5" ht="15" customHeight="1" x14ac:dyDescent="0.25">
      <c r="C407" s="73"/>
      <c r="D407" s="14"/>
      <c r="E407" s="14"/>
    </row>
    <row r="408" spans="3:5" ht="15" customHeight="1" x14ac:dyDescent="0.25">
      <c r="C408" s="73"/>
      <c r="D408" s="14"/>
      <c r="E408" s="14"/>
    </row>
    <row r="409" spans="3:5" ht="15" customHeight="1" x14ac:dyDescent="0.25">
      <c r="C409" s="73"/>
      <c r="D409" s="14"/>
      <c r="E409" s="14"/>
    </row>
    <row r="410" spans="3:5" ht="15" customHeight="1" x14ac:dyDescent="0.25">
      <c r="C410" s="73"/>
      <c r="D410" s="14"/>
      <c r="E410" s="14"/>
    </row>
    <row r="411" spans="3:5" ht="15" customHeight="1" x14ac:dyDescent="0.25">
      <c r="C411" s="73"/>
      <c r="D411" s="14"/>
      <c r="E411" s="14"/>
    </row>
    <row r="412" spans="3:5" ht="15" customHeight="1" x14ac:dyDescent="0.25">
      <c r="C412" s="73"/>
      <c r="D412" s="14"/>
      <c r="E412" s="14"/>
    </row>
    <row r="413" spans="3:5" ht="15" customHeight="1" x14ac:dyDescent="0.25">
      <c r="C413" s="73"/>
      <c r="D413" s="14"/>
      <c r="E413" s="14"/>
    </row>
    <row r="414" spans="3:5" ht="15" customHeight="1" x14ac:dyDescent="0.25">
      <c r="C414" s="73"/>
      <c r="D414" s="14"/>
      <c r="E414" s="14"/>
    </row>
    <row r="415" spans="3:5" ht="15" customHeight="1" x14ac:dyDescent="0.25">
      <c r="C415" s="73"/>
      <c r="D415" s="14"/>
      <c r="E415" s="14"/>
    </row>
    <row r="416" spans="3:5" ht="15" customHeight="1" x14ac:dyDescent="0.25">
      <c r="C416" s="73"/>
      <c r="D416" s="14"/>
      <c r="E416" s="14"/>
    </row>
    <row r="417" spans="3:5" ht="15" customHeight="1" x14ac:dyDescent="0.25">
      <c r="C417" s="73"/>
      <c r="D417" s="14"/>
      <c r="E417" s="14"/>
    </row>
    <row r="418" spans="3:5" ht="15" customHeight="1" x14ac:dyDescent="0.25">
      <c r="C418" s="73"/>
      <c r="D418" s="14"/>
      <c r="E418" s="14"/>
    </row>
    <row r="419" spans="3:5" ht="15" customHeight="1" x14ac:dyDescent="0.25">
      <c r="C419" s="73"/>
      <c r="D419" s="14"/>
      <c r="E419" s="14"/>
    </row>
    <row r="420" spans="3:5" ht="15" customHeight="1" x14ac:dyDescent="0.25">
      <c r="C420" s="73"/>
      <c r="D420" s="14"/>
      <c r="E420" s="14"/>
    </row>
    <row r="421" spans="3:5" ht="15" customHeight="1" x14ac:dyDescent="0.25">
      <c r="C421" s="73"/>
      <c r="D421" s="14"/>
      <c r="E421" s="14"/>
    </row>
    <row r="422" spans="3:5" ht="15" customHeight="1" x14ac:dyDescent="0.25">
      <c r="C422" s="73"/>
      <c r="D422" s="14"/>
      <c r="E422" s="14"/>
    </row>
    <row r="423" spans="3:5" ht="15" customHeight="1" x14ac:dyDescent="0.25">
      <c r="C423" s="73"/>
      <c r="D423" s="14"/>
      <c r="E423" s="14"/>
    </row>
    <row r="424" spans="3:5" ht="15" customHeight="1" x14ac:dyDescent="0.25">
      <c r="C424" s="73"/>
      <c r="D424" s="14"/>
      <c r="E424" s="14"/>
    </row>
    <row r="425" spans="3:5" ht="15" customHeight="1" x14ac:dyDescent="0.25">
      <c r="C425" s="73"/>
      <c r="D425" s="14"/>
      <c r="E425" s="14"/>
    </row>
    <row r="426" spans="3:5" ht="15" customHeight="1" x14ac:dyDescent="0.25">
      <c r="C426" s="73"/>
      <c r="D426" s="14"/>
      <c r="E426" s="14"/>
    </row>
    <row r="427" spans="3:5" ht="15" customHeight="1" x14ac:dyDescent="0.25">
      <c r="C427" s="73"/>
      <c r="D427" s="14"/>
      <c r="E427" s="14"/>
    </row>
    <row r="428" spans="3:5" ht="15" customHeight="1" x14ac:dyDescent="0.25">
      <c r="C428" s="73"/>
      <c r="D428" s="14"/>
      <c r="E428" s="14"/>
    </row>
    <row r="429" spans="3:5" ht="15" customHeight="1" x14ac:dyDescent="0.25">
      <c r="C429" s="73"/>
      <c r="D429" s="14"/>
      <c r="E429" s="14"/>
    </row>
    <row r="430" spans="3:5" ht="15" customHeight="1" x14ac:dyDescent="0.25">
      <c r="C430" s="73"/>
      <c r="D430" s="14"/>
      <c r="E430" s="14"/>
    </row>
    <row r="431" spans="3:5" ht="15" customHeight="1" x14ac:dyDescent="0.25">
      <c r="C431" s="73"/>
      <c r="D431" s="14"/>
      <c r="E431" s="14"/>
    </row>
    <row r="432" spans="3:5" ht="15" customHeight="1" x14ac:dyDescent="0.25">
      <c r="C432" s="73"/>
      <c r="D432" s="14"/>
      <c r="E432" s="14"/>
    </row>
    <row r="433" spans="3:5" ht="15" customHeight="1" x14ac:dyDescent="0.25">
      <c r="C433" s="73"/>
      <c r="D433" s="14"/>
      <c r="E433" s="14"/>
    </row>
    <row r="434" spans="3:5" ht="15" customHeight="1" x14ac:dyDescent="0.25">
      <c r="C434" s="73"/>
      <c r="D434" s="14"/>
      <c r="E434" s="14"/>
    </row>
    <row r="435" spans="3:5" ht="15" customHeight="1" x14ac:dyDescent="0.25">
      <c r="C435" s="73"/>
      <c r="D435" s="14"/>
      <c r="E435" s="14"/>
    </row>
    <row r="436" spans="3:5" ht="15" customHeight="1" x14ac:dyDescent="0.25">
      <c r="C436" s="73"/>
      <c r="D436" s="14"/>
      <c r="E436" s="14"/>
    </row>
    <row r="437" spans="3:5" ht="15" customHeight="1" x14ac:dyDescent="0.25">
      <c r="C437" s="73"/>
      <c r="D437" s="14"/>
      <c r="E437" s="14"/>
    </row>
    <row r="438" spans="3:5" ht="15" customHeight="1" x14ac:dyDescent="0.25">
      <c r="C438" s="73"/>
      <c r="D438" s="14"/>
      <c r="E438" s="14"/>
    </row>
    <row r="439" spans="3:5" ht="15" customHeight="1" x14ac:dyDescent="0.25">
      <c r="C439" s="73"/>
      <c r="D439" s="14"/>
      <c r="E439" s="14"/>
    </row>
    <row r="440" spans="3:5" ht="15" customHeight="1" x14ac:dyDescent="0.25">
      <c r="C440" s="73"/>
      <c r="D440" s="14"/>
      <c r="E440" s="14"/>
    </row>
    <row r="441" spans="3:5" ht="15" customHeight="1" x14ac:dyDescent="0.25">
      <c r="C441" s="73"/>
      <c r="D441" s="14"/>
      <c r="E441" s="14"/>
    </row>
    <row r="442" spans="3:5" ht="15" customHeight="1" x14ac:dyDescent="0.25">
      <c r="C442" s="73"/>
      <c r="D442" s="14"/>
      <c r="E442" s="14"/>
    </row>
    <row r="443" spans="3:5" ht="15" customHeight="1" x14ac:dyDescent="0.25">
      <c r="C443" s="73"/>
      <c r="D443" s="14"/>
      <c r="E443" s="14"/>
    </row>
    <row r="444" spans="3:5" ht="15" customHeight="1" x14ac:dyDescent="0.25">
      <c r="C444" s="73"/>
      <c r="D444" s="14"/>
      <c r="E444" s="14"/>
    </row>
    <row r="445" spans="3:5" ht="15" customHeight="1" x14ac:dyDescent="0.25">
      <c r="C445" s="73"/>
      <c r="D445" s="14"/>
      <c r="E445" s="14"/>
    </row>
    <row r="446" spans="3:5" ht="15" customHeight="1" x14ac:dyDescent="0.25">
      <c r="C446" s="73"/>
      <c r="D446" s="14"/>
      <c r="E446" s="14"/>
    </row>
    <row r="447" spans="3:5" ht="15" customHeight="1" x14ac:dyDescent="0.25">
      <c r="C447" s="73"/>
      <c r="D447" s="14"/>
      <c r="E447" s="14"/>
    </row>
    <row r="448" spans="3:5" ht="15" customHeight="1" x14ac:dyDescent="0.25">
      <c r="C448" s="73"/>
      <c r="D448" s="14"/>
      <c r="E448" s="14"/>
    </row>
    <row r="449" spans="3:5" ht="15" customHeight="1" x14ac:dyDescent="0.25">
      <c r="C449" s="73"/>
      <c r="D449" s="14"/>
      <c r="E449" s="14"/>
    </row>
    <row r="450" spans="3:5" ht="15" customHeight="1" x14ac:dyDescent="0.25">
      <c r="C450" s="73"/>
      <c r="D450" s="14"/>
      <c r="E450" s="14"/>
    </row>
    <row r="451" spans="3:5" ht="15" customHeight="1" x14ac:dyDescent="0.25">
      <c r="C451" s="73"/>
      <c r="D451" s="14"/>
      <c r="E451" s="14"/>
    </row>
    <row r="452" spans="3:5" ht="15" customHeight="1" x14ac:dyDescent="0.25">
      <c r="C452" s="73"/>
      <c r="D452" s="14"/>
      <c r="E452" s="14"/>
    </row>
    <row r="453" spans="3:5" ht="15" customHeight="1" x14ac:dyDescent="0.25">
      <c r="C453" s="73"/>
      <c r="D453" s="14"/>
      <c r="E453" s="14"/>
    </row>
    <row r="454" spans="3:5" ht="15" customHeight="1" x14ac:dyDescent="0.25">
      <c r="C454" s="73"/>
      <c r="D454" s="14"/>
      <c r="E454" s="14"/>
    </row>
    <row r="455" spans="3:5" ht="15" customHeight="1" x14ac:dyDescent="0.25">
      <c r="C455" s="73"/>
      <c r="D455" s="14"/>
      <c r="E455" s="14"/>
    </row>
    <row r="456" spans="3:5" ht="15" customHeight="1" x14ac:dyDescent="0.25">
      <c r="C456" s="73"/>
      <c r="D456" s="14"/>
      <c r="E456" s="14"/>
    </row>
    <row r="457" spans="3:5" ht="15" customHeight="1" x14ac:dyDescent="0.25">
      <c r="C457" s="73"/>
      <c r="D457" s="14"/>
      <c r="E457" s="14"/>
    </row>
    <row r="458" spans="3:5" ht="15" customHeight="1" x14ac:dyDescent="0.25">
      <c r="C458" s="73"/>
      <c r="D458" s="14"/>
      <c r="E458" s="14"/>
    </row>
    <row r="459" spans="3:5" ht="15" customHeight="1" x14ac:dyDescent="0.25">
      <c r="C459" s="73"/>
      <c r="D459" s="14"/>
      <c r="E459" s="14"/>
    </row>
    <row r="460" spans="3:5" ht="15" customHeight="1" x14ac:dyDescent="0.25">
      <c r="C460" s="73"/>
      <c r="D460" s="14"/>
      <c r="E460" s="14"/>
    </row>
    <row r="461" spans="3:5" ht="15" customHeight="1" x14ac:dyDescent="0.25">
      <c r="C461" s="73"/>
      <c r="D461" s="14"/>
      <c r="E461" s="14"/>
    </row>
    <row r="462" spans="3:5" ht="15" customHeight="1" x14ac:dyDescent="0.25">
      <c r="C462" s="73"/>
      <c r="D462" s="14"/>
      <c r="E462" s="14"/>
    </row>
    <row r="463" spans="3:5" ht="15" customHeight="1" x14ac:dyDescent="0.25">
      <c r="C463" s="73"/>
      <c r="D463" s="14"/>
      <c r="E463" s="14"/>
    </row>
    <row r="464" spans="3:5" ht="15" customHeight="1" x14ac:dyDescent="0.25">
      <c r="C464" s="73"/>
      <c r="D464" s="14"/>
      <c r="E464" s="14"/>
    </row>
    <row r="465" spans="3:5" ht="15" customHeight="1" x14ac:dyDescent="0.25">
      <c r="C465" s="73"/>
      <c r="D465" s="14"/>
      <c r="E465" s="14"/>
    </row>
    <row r="466" spans="3:5" ht="15" customHeight="1" x14ac:dyDescent="0.25">
      <c r="C466" s="73"/>
      <c r="D466" s="14"/>
      <c r="E466" s="14"/>
    </row>
    <row r="467" spans="3:5" ht="15" customHeight="1" x14ac:dyDescent="0.25">
      <c r="C467" s="73"/>
      <c r="D467" s="14"/>
      <c r="E467" s="14"/>
    </row>
    <row r="468" spans="3:5" ht="15" customHeight="1" x14ac:dyDescent="0.25">
      <c r="C468" s="73"/>
      <c r="D468" s="14"/>
      <c r="E468" s="14"/>
    </row>
    <row r="469" spans="3:5" ht="15" customHeight="1" x14ac:dyDescent="0.25">
      <c r="C469" s="73"/>
      <c r="D469" s="14"/>
      <c r="E469" s="14"/>
    </row>
    <row r="470" spans="3:5" ht="15" customHeight="1" x14ac:dyDescent="0.25">
      <c r="C470" s="73"/>
      <c r="D470" s="14"/>
      <c r="E470" s="14"/>
    </row>
    <row r="471" spans="3:5" ht="15" customHeight="1" x14ac:dyDescent="0.25">
      <c r="C471" s="73"/>
      <c r="D471" s="14"/>
      <c r="E471" s="14"/>
    </row>
    <row r="472" spans="3:5" ht="15" customHeight="1" x14ac:dyDescent="0.25">
      <c r="C472" s="73"/>
      <c r="D472" s="14"/>
      <c r="E472" s="14"/>
    </row>
    <row r="473" spans="3:5" ht="15" customHeight="1" x14ac:dyDescent="0.25">
      <c r="C473" s="73"/>
      <c r="D473" s="14"/>
      <c r="E473" s="14"/>
    </row>
    <row r="474" spans="3:5" ht="15" customHeight="1" x14ac:dyDescent="0.25">
      <c r="C474" s="73"/>
      <c r="D474" s="14"/>
      <c r="E474" s="14"/>
    </row>
    <row r="475" spans="3:5" ht="15" customHeight="1" x14ac:dyDescent="0.25">
      <c r="C475" s="73"/>
      <c r="D475" s="14"/>
      <c r="E475" s="14"/>
    </row>
    <row r="476" spans="3:5" ht="15" customHeight="1" x14ac:dyDescent="0.25">
      <c r="C476" s="73"/>
      <c r="D476" s="14"/>
      <c r="E476" s="14"/>
    </row>
    <row r="477" spans="3:5" ht="15" customHeight="1" x14ac:dyDescent="0.25">
      <c r="C477" s="73"/>
      <c r="D477" s="14"/>
      <c r="E477" s="14"/>
    </row>
    <row r="478" spans="3:5" ht="15" customHeight="1" x14ac:dyDescent="0.25">
      <c r="C478" s="73"/>
      <c r="D478" s="14"/>
      <c r="E478" s="14"/>
    </row>
    <row r="479" spans="3:5" ht="15" customHeight="1" x14ac:dyDescent="0.25">
      <c r="C479" s="73"/>
      <c r="D479" s="14"/>
      <c r="E479" s="14"/>
    </row>
    <row r="480" spans="3:5" ht="15" customHeight="1" x14ac:dyDescent="0.25">
      <c r="C480" s="73"/>
      <c r="D480" s="14"/>
      <c r="E480" s="14"/>
    </row>
    <row r="481" spans="3:5" ht="15" customHeight="1" x14ac:dyDescent="0.25">
      <c r="C481" s="73"/>
      <c r="D481" s="14"/>
      <c r="E481" s="14"/>
    </row>
    <row r="482" spans="3:5" ht="15" customHeight="1" x14ac:dyDescent="0.25">
      <c r="C482" s="73"/>
      <c r="D482" s="14"/>
      <c r="E482" s="14"/>
    </row>
    <row r="483" spans="3:5" ht="15" customHeight="1" x14ac:dyDescent="0.25">
      <c r="C483" s="73"/>
      <c r="D483" s="14"/>
      <c r="E483" s="14"/>
    </row>
    <row r="484" spans="3:5" ht="15" customHeight="1" x14ac:dyDescent="0.25">
      <c r="C484" s="73"/>
      <c r="D484" s="14"/>
      <c r="E484" s="14"/>
    </row>
    <row r="485" spans="3:5" ht="15" customHeight="1" x14ac:dyDescent="0.25">
      <c r="C485" s="73"/>
      <c r="D485" s="14"/>
      <c r="E485" s="14"/>
    </row>
    <row r="486" spans="3:5" ht="15" customHeight="1" x14ac:dyDescent="0.25">
      <c r="C486" s="73"/>
      <c r="D486" s="14"/>
      <c r="E486" s="14"/>
    </row>
    <row r="487" spans="3:5" ht="15" customHeight="1" x14ac:dyDescent="0.25">
      <c r="C487" s="73"/>
      <c r="D487" s="14"/>
      <c r="E487" s="14"/>
    </row>
    <row r="488" spans="3:5" ht="15" customHeight="1" x14ac:dyDescent="0.25">
      <c r="C488" s="73"/>
      <c r="D488" s="14"/>
      <c r="E488" s="14"/>
    </row>
    <row r="489" spans="3:5" ht="15" customHeight="1" x14ac:dyDescent="0.25">
      <c r="C489" s="73"/>
      <c r="D489" s="14"/>
      <c r="E489" s="14"/>
    </row>
    <row r="490" spans="3:5" ht="15" customHeight="1" x14ac:dyDescent="0.25">
      <c r="C490" s="73"/>
      <c r="D490" s="14"/>
      <c r="E490" s="14"/>
    </row>
    <row r="491" spans="3:5" ht="15" customHeight="1" x14ac:dyDescent="0.25">
      <c r="C491" s="73"/>
      <c r="D491" s="14"/>
      <c r="E491" s="14"/>
    </row>
    <row r="492" spans="3:5" ht="15" customHeight="1" x14ac:dyDescent="0.25">
      <c r="C492" s="73"/>
      <c r="D492" s="14"/>
      <c r="E492" s="14"/>
    </row>
    <row r="493" spans="3:5" ht="15" customHeight="1" x14ac:dyDescent="0.25">
      <c r="C493" s="73"/>
      <c r="D493" s="14"/>
      <c r="E493" s="14"/>
    </row>
    <row r="494" spans="3:5" ht="15" customHeight="1" x14ac:dyDescent="0.25">
      <c r="C494" s="73"/>
      <c r="D494" s="14"/>
      <c r="E494" s="14"/>
    </row>
    <row r="495" spans="3:5" ht="15" customHeight="1" x14ac:dyDescent="0.25">
      <c r="C495" s="73"/>
      <c r="D495" s="14"/>
      <c r="E495" s="14"/>
    </row>
    <row r="496" spans="3:5" ht="15" customHeight="1" x14ac:dyDescent="0.25">
      <c r="C496" s="73"/>
      <c r="D496" s="14"/>
      <c r="E496" s="14"/>
    </row>
    <row r="497" spans="3:5" ht="15" customHeight="1" x14ac:dyDescent="0.25">
      <c r="C497" s="73"/>
      <c r="D497" s="14"/>
      <c r="E497" s="14"/>
    </row>
    <row r="498" spans="3:5" ht="15" customHeight="1" x14ac:dyDescent="0.25">
      <c r="C498" s="73"/>
      <c r="D498" s="14"/>
      <c r="E498" s="14"/>
    </row>
    <row r="499" spans="3:5" ht="15" customHeight="1" x14ac:dyDescent="0.25">
      <c r="C499" s="73"/>
      <c r="D499" s="14"/>
      <c r="E499" s="14"/>
    </row>
    <row r="500" spans="3:5" ht="15" customHeight="1" x14ac:dyDescent="0.25">
      <c r="C500" s="73"/>
      <c r="D500" s="14"/>
      <c r="E500" s="14"/>
    </row>
    <row r="501" spans="3:5" ht="15" customHeight="1" x14ac:dyDescent="0.25">
      <c r="C501" s="73"/>
      <c r="D501" s="14"/>
      <c r="E501" s="14"/>
    </row>
    <row r="502" spans="3:5" ht="15" customHeight="1" x14ac:dyDescent="0.25">
      <c r="C502" s="73"/>
      <c r="D502" s="14"/>
      <c r="E502" s="14"/>
    </row>
    <row r="503" spans="3:5" ht="15" customHeight="1" x14ac:dyDescent="0.25">
      <c r="C503" s="73"/>
      <c r="D503" s="14"/>
      <c r="E503" s="14"/>
    </row>
    <row r="504" spans="3:5" ht="15" customHeight="1" x14ac:dyDescent="0.25">
      <c r="C504" s="73"/>
      <c r="D504" s="14"/>
      <c r="E504" s="14"/>
    </row>
    <row r="505" spans="3:5" ht="15" customHeight="1" x14ac:dyDescent="0.25">
      <c r="C505" s="73"/>
      <c r="D505" s="14"/>
      <c r="E505" s="14"/>
    </row>
    <row r="506" spans="3:5" ht="15" customHeight="1" x14ac:dyDescent="0.25">
      <c r="C506" s="73"/>
      <c r="D506" s="14"/>
      <c r="E506" s="14"/>
    </row>
    <row r="507" spans="3:5" ht="15" customHeight="1" x14ac:dyDescent="0.25">
      <c r="C507" s="73"/>
      <c r="D507" s="14"/>
      <c r="E507" s="14"/>
    </row>
    <row r="508" spans="3:5" ht="15" customHeight="1" x14ac:dyDescent="0.25">
      <c r="C508" s="73"/>
      <c r="D508" s="14"/>
      <c r="E508" s="14"/>
    </row>
    <row r="509" spans="3:5" ht="15" customHeight="1" x14ac:dyDescent="0.25">
      <c r="C509" s="73"/>
      <c r="D509" s="14"/>
      <c r="E509" s="14"/>
    </row>
    <row r="510" spans="3:5" ht="15" customHeight="1" x14ac:dyDescent="0.25">
      <c r="C510" s="73"/>
      <c r="D510" s="14"/>
      <c r="E510" s="14"/>
    </row>
    <row r="511" spans="3:5" ht="15" customHeight="1" x14ac:dyDescent="0.25">
      <c r="C511" s="73"/>
      <c r="D511" s="14"/>
      <c r="E511" s="14"/>
    </row>
    <row r="512" spans="3:5" ht="15" customHeight="1" x14ac:dyDescent="0.25">
      <c r="C512" s="73"/>
      <c r="D512" s="14"/>
      <c r="E512" s="14"/>
    </row>
    <row r="513" spans="3:5" ht="15" customHeight="1" x14ac:dyDescent="0.25">
      <c r="C513" s="73"/>
      <c r="D513" s="14"/>
      <c r="E513" s="14"/>
    </row>
    <row r="514" spans="3:5" ht="15" customHeight="1" x14ac:dyDescent="0.25">
      <c r="C514" s="73"/>
      <c r="D514" s="14"/>
      <c r="E514" s="14"/>
    </row>
    <row r="515" spans="3:5" ht="15" customHeight="1" x14ac:dyDescent="0.25">
      <c r="C515" s="73"/>
      <c r="D515" s="14"/>
      <c r="E515" s="14"/>
    </row>
    <row r="516" spans="3:5" ht="15" customHeight="1" x14ac:dyDescent="0.25">
      <c r="C516" s="73"/>
      <c r="D516" s="14"/>
      <c r="E516" s="14"/>
    </row>
    <row r="517" spans="3:5" ht="15" customHeight="1" x14ac:dyDescent="0.25">
      <c r="C517" s="73"/>
      <c r="D517" s="14"/>
      <c r="E517" s="14"/>
    </row>
    <row r="518" spans="3:5" ht="15" customHeight="1" x14ac:dyDescent="0.25">
      <c r="C518" s="73"/>
      <c r="D518" s="14"/>
      <c r="E518" s="14"/>
    </row>
    <row r="519" spans="3:5" ht="15" customHeight="1" x14ac:dyDescent="0.25">
      <c r="C519" s="73"/>
      <c r="D519" s="14"/>
      <c r="E519" s="14"/>
    </row>
    <row r="520" spans="3:5" ht="15" customHeight="1" x14ac:dyDescent="0.25">
      <c r="C520" s="73"/>
      <c r="D520" s="14"/>
      <c r="E520" s="14"/>
    </row>
    <row r="521" spans="3:5" ht="15" customHeight="1" x14ac:dyDescent="0.25">
      <c r="C521" s="73"/>
      <c r="D521" s="14"/>
      <c r="E521" s="14"/>
    </row>
    <row r="522" spans="3:5" ht="15" customHeight="1" x14ac:dyDescent="0.25">
      <c r="C522" s="73"/>
      <c r="D522" s="14"/>
      <c r="E522" s="14"/>
    </row>
    <row r="523" spans="3:5" ht="15" customHeight="1" x14ac:dyDescent="0.25">
      <c r="C523" s="73"/>
      <c r="D523" s="14"/>
      <c r="E523" s="14"/>
    </row>
    <row r="524" spans="3:5" ht="15" customHeight="1" x14ac:dyDescent="0.25">
      <c r="C524" s="73"/>
      <c r="D524" s="14"/>
      <c r="E524" s="14"/>
    </row>
    <row r="525" spans="3:5" ht="15" customHeight="1" x14ac:dyDescent="0.25">
      <c r="C525" s="73"/>
      <c r="D525" s="14"/>
      <c r="E525" s="14"/>
    </row>
    <row r="526" spans="3:5" ht="15" customHeight="1" x14ac:dyDescent="0.25">
      <c r="C526" s="73"/>
      <c r="D526" s="14"/>
      <c r="E526" s="14"/>
    </row>
    <row r="527" spans="3:5" ht="15" customHeight="1" x14ac:dyDescent="0.25">
      <c r="C527" s="73"/>
      <c r="D527" s="14"/>
      <c r="E527" s="14"/>
    </row>
    <row r="528" spans="3:5" ht="15" customHeight="1" x14ac:dyDescent="0.25">
      <c r="C528" s="73"/>
      <c r="D528" s="14"/>
      <c r="E528" s="14"/>
    </row>
    <row r="529" spans="3:5" ht="15" customHeight="1" x14ac:dyDescent="0.25">
      <c r="C529" s="73"/>
      <c r="D529" s="14"/>
      <c r="E529" s="14"/>
    </row>
    <row r="530" spans="3:5" ht="15" customHeight="1" x14ac:dyDescent="0.25">
      <c r="C530" s="73"/>
      <c r="D530" s="14"/>
      <c r="E530" s="14"/>
    </row>
    <row r="531" spans="3:5" ht="15" customHeight="1" x14ac:dyDescent="0.25">
      <c r="C531" s="73"/>
      <c r="D531" s="14"/>
      <c r="E531" s="14"/>
    </row>
    <row r="532" spans="3:5" ht="15" customHeight="1" x14ac:dyDescent="0.25">
      <c r="C532" s="73"/>
      <c r="D532" s="14"/>
      <c r="E532" s="14"/>
    </row>
    <row r="533" spans="3:5" ht="15" customHeight="1" x14ac:dyDescent="0.25">
      <c r="C533" s="73"/>
      <c r="D533" s="14"/>
      <c r="E533" s="14"/>
    </row>
    <row r="534" spans="3:5" ht="15" customHeight="1" x14ac:dyDescent="0.25">
      <c r="C534" s="73"/>
      <c r="D534" s="14"/>
      <c r="E534" s="14"/>
    </row>
    <row r="535" spans="3:5" ht="15" customHeight="1" x14ac:dyDescent="0.25">
      <c r="C535" s="73"/>
      <c r="D535" s="14"/>
      <c r="E535" s="14"/>
    </row>
    <row r="536" spans="3:5" ht="15" customHeight="1" x14ac:dyDescent="0.25">
      <c r="C536" s="73"/>
      <c r="D536" s="14"/>
      <c r="E536" s="14"/>
    </row>
    <row r="537" spans="3:5" ht="15" customHeight="1" x14ac:dyDescent="0.25">
      <c r="C537" s="73"/>
      <c r="D537" s="14"/>
      <c r="E537" s="14"/>
    </row>
    <row r="538" spans="3:5" ht="15" customHeight="1" x14ac:dyDescent="0.25">
      <c r="C538" s="73"/>
      <c r="D538" s="14"/>
      <c r="E538" s="14"/>
    </row>
    <row r="539" spans="3:5" ht="15" customHeight="1" x14ac:dyDescent="0.25">
      <c r="C539" s="73"/>
      <c r="D539" s="14"/>
      <c r="E539" s="14"/>
    </row>
    <row r="540" spans="3:5" ht="15" customHeight="1" x14ac:dyDescent="0.25">
      <c r="C540" s="73"/>
      <c r="D540" s="14"/>
      <c r="E540" s="14"/>
    </row>
    <row r="541" spans="3:5" ht="15" customHeight="1" x14ac:dyDescent="0.25">
      <c r="C541" s="73"/>
      <c r="D541" s="14"/>
      <c r="E541" s="14"/>
    </row>
    <row r="542" spans="3:5" ht="15" customHeight="1" x14ac:dyDescent="0.25">
      <c r="C542" s="73"/>
      <c r="D542" s="14"/>
      <c r="E542" s="14"/>
    </row>
    <row r="543" spans="3:5" ht="15" customHeight="1" x14ac:dyDescent="0.25">
      <c r="C543" s="73"/>
      <c r="D543" s="14"/>
      <c r="E543" s="14"/>
    </row>
    <row r="544" spans="3:5" ht="15" customHeight="1" x14ac:dyDescent="0.25">
      <c r="C544" s="73"/>
      <c r="D544" s="14"/>
      <c r="E544" s="14"/>
    </row>
    <row r="545" spans="3:5" ht="15" customHeight="1" x14ac:dyDescent="0.25">
      <c r="C545" s="73"/>
      <c r="D545" s="14"/>
      <c r="E545" s="14"/>
    </row>
    <row r="546" spans="3:5" ht="15" customHeight="1" x14ac:dyDescent="0.25">
      <c r="C546" s="73"/>
      <c r="D546" s="14"/>
      <c r="E546" s="14"/>
    </row>
    <row r="547" spans="3:5" ht="15" customHeight="1" x14ac:dyDescent="0.25">
      <c r="C547" s="73"/>
      <c r="D547" s="14"/>
      <c r="E547" s="14"/>
    </row>
    <row r="548" spans="3:5" ht="15" customHeight="1" x14ac:dyDescent="0.25">
      <c r="C548" s="73"/>
      <c r="D548" s="14"/>
      <c r="E548" s="14"/>
    </row>
    <row r="549" spans="3:5" ht="15" customHeight="1" x14ac:dyDescent="0.25">
      <c r="C549" s="73"/>
      <c r="D549" s="14"/>
      <c r="E549" s="14"/>
    </row>
    <row r="550" spans="3:5" ht="15" customHeight="1" x14ac:dyDescent="0.25">
      <c r="C550" s="73"/>
      <c r="D550" s="14"/>
      <c r="E550" s="14"/>
    </row>
    <row r="551" spans="3:5" ht="15" customHeight="1" x14ac:dyDescent="0.25">
      <c r="C551" s="73"/>
      <c r="D551" s="14"/>
      <c r="E551" s="14"/>
    </row>
    <row r="552" spans="3:5" ht="15" customHeight="1" x14ac:dyDescent="0.25">
      <c r="C552" s="73"/>
      <c r="D552" s="14"/>
      <c r="E552" s="14"/>
    </row>
    <row r="553" spans="3:5" ht="15" customHeight="1" x14ac:dyDescent="0.25">
      <c r="C553" s="73"/>
      <c r="D553" s="14"/>
      <c r="E553" s="14"/>
    </row>
    <row r="554" spans="3:5" ht="15" customHeight="1" x14ac:dyDescent="0.25">
      <c r="C554" s="73"/>
      <c r="D554" s="14"/>
      <c r="E554" s="14"/>
    </row>
    <row r="555" spans="3:5" ht="15" customHeight="1" x14ac:dyDescent="0.25">
      <c r="C555" s="73"/>
      <c r="D555" s="14"/>
      <c r="E555" s="14"/>
    </row>
    <row r="556" spans="3:5" ht="15" customHeight="1" x14ac:dyDescent="0.25">
      <c r="C556" s="73"/>
      <c r="D556" s="14"/>
      <c r="E556" s="14"/>
    </row>
    <row r="557" spans="3:5" ht="15" customHeight="1" x14ac:dyDescent="0.25">
      <c r="C557" s="73"/>
      <c r="D557" s="14"/>
      <c r="E557" s="14"/>
    </row>
    <row r="558" spans="3:5" ht="15" customHeight="1" x14ac:dyDescent="0.25">
      <c r="C558" s="73"/>
      <c r="D558" s="14"/>
      <c r="E558" s="14"/>
    </row>
    <row r="559" spans="3:5" ht="15" customHeight="1" x14ac:dyDescent="0.25">
      <c r="C559" s="73"/>
      <c r="D559" s="14"/>
      <c r="E559" s="14"/>
    </row>
    <row r="560" spans="3:5" ht="15" customHeight="1" x14ac:dyDescent="0.25">
      <c r="C560" s="73"/>
      <c r="D560" s="14"/>
      <c r="E560" s="14"/>
    </row>
    <row r="561" spans="3:5" ht="15" customHeight="1" x14ac:dyDescent="0.25">
      <c r="C561" s="73"/>
      <c r="D561" s="14"/>
      <c r="E561" s="14"/>
    </row>
    <row r="562" spans="3:5" ht="15" customHeight="1" x14ac:dyDescent="0.25">
      <c r="C562" s="73"/>
      <c r="D562" s="14"/>
      <c r="E562" s="14"/>
    </row>
    <row r="563" spans="3:5" ht="15" customHeight="1" x14ac:dyDescent="0.25">
      <c r="C563" s="73"/>
      <c r="D563" s="14"/>
      <c r="E563" s="14"/>
    </row>
    <row r="564" spans="3:5" ht="15" customHeight="1" x14ac:dyDescent="0.25">
      <c r="C564" s="73"/>
      <c r="D564" s="14"/>
      <c r="E564" s="14"/>
    </row>
    <row r="565" spans="3:5" ht="15" customHeight="1" x14ac:dyDescent="0.25">
      <c r="C565" s="73"/>
      <c r="D565" s="14"/>
      <c r="E565" s="14"/>
    </row>
    <row r="566" spans="3:5" ht="15" customHeight="1" x14ac:dyDescent="0.25">
      <c r="C566" s="73"/>
      <c r="D566" s="14"/>
      <c r="E566" s="14"/>
    </row>
    <row r="567" spans="3:5" ht="15" customHeight="1" x14ac:dyDescent="0.25">
      <c r="C567" s="73"/>
      <c r="D567" s="14"/>
      <c r="E567" s="14"/>
    </row>
    <row r="568" spans="3:5" ht="15" customHeight="1" x14ac:dyDescent="0.25">
      <c r="C568" s="73"/>
      <c r="D568" s="14"/>
      <c r="E568" s="14"/>
    </row>
    <row r="569" spans="3:5" ht="15" customHeight="1" x14ac:dyDescent="0.25">
      <c r="C569" s="73"/>
      <c r="D569" s="14"/>
      <c r="E569" s="14"/>
    </row>
    <row r="570" spans="3:5" ht="15" customHeight="1" x14ac:dyDescent="0.25">
      <c r="C570" s="73"/>
      <c r="D570" s="14"/>
      <c r="E570" s="14"/>
    </row>
    <row r="571" spans="3:5" ht="15" customHeight="1" x14ac:dyDescent="0.25">
      <c r="C571" s="73"/>
      <c r="D571" s="14"/>
      <c r="E571" s="14"/>
    </row>
    <row r="572" spans="3:5" ht="15" customHeight="1" x14ac:dyDescent="0.25">
      <c r="C572" s="73"/>
      <c r="D572" s="14"/>
      <c r="E572" s="14"/>
    </row>
    <row r="573" spans="3:5" ht="15" customHeight="1" x14ac:dyDescent="0.25">
      <c r="C573" s="73"/>
      <c r="D573" s="14"/>
      <c r="E573" s="14"/>
    </row>
    <row r="574" spans="3:5" ht="15" customHeight="1" x14ac:dyDescent="0.25">
      <c r="C574" s="73"/>
      <c r="D574" s="14"/>
      <c r="E574" s="14"/>
    </row>
    <row r="575" spans="3:5" ht="15" customHeight="1" x14ac:dyDescent="0.25">
      <c r="C575" s="73"/>
      <c r="D575" s="14"/>
      <c r="E575" s="14"/>
    </row>
    <row r="576" spans="3:5" ht="15" customHeight="1" x14ac:dyDescent="0.25">
      <c r="C576" s="73"/>
      <c r="D576" s="14"/>
      <c r="E576" s="14"/>
    </row>
    <row r="577" spans="3:5" ht="15" customHeight="1" x14ac:dyDescent="0.25">
      <c r="C577" s="73"/>
      <c r="D577" s="14"/>
      <c r="E577" s="14"/>
    </row>
    <row r="578" spans="3:5" ht="15" customHeight="1" x14ac:dyDescent="0.25">
      <c r="C578" s="73"/>
      <c r="D578" s="14"/>
      <c r="E578" s="14"/>
    </row>
    <row r="579" spans="3:5" ht="15" customHeight="1" x14ac:dyDescent="0.25">
      <c r="C579" s="73"/>
      <c r="D579" s="14"/>
      <c r="E579" s="14"/>
    </row>
    <row r="580" spans="3:5" ht="15" customHeight="1" x14ac:dyDescent="0.25">
      <c r="C580" s="73"/>
      <c r="D580" s="14"/>
      <c r="E580" s="14"/>
    </row>
    <row r="581" spans="3:5" ht="15" customHeight="1" x14ac:dyDescent="0.25">
      <c r="C581" s="73"/>
      <c r="D581" s="14"/>
      <c r="E581" s="14"/>
    </row>
    <row r="582" spans="3:5" ht="15" customHeight="1" x14ac:dyDescent="0.25">
      <c r="C582" s="73"/>
      <c r="D582" s="14"/>
      <c r="E582" s="14"/>
    </row>
    <row r="583" spans="3:5" ht="15" customHeight="1" x14ac:dyDescent="0.25">
      <c r="C583" s="73"/>
      <c r="D583" s="14"/>
      <c r="E583" s="14"/>
    </row>
    <row r="584" spans="3:5" ht="15" customHeight="1" x14ac:dyDescent="0.25">
      <c r="C584" s="73"/>
      <c r="D584" s="14"/>
      <c r="E584" s="14"/>
    </row>
    <row r="585" spans="3:5" ht="15" customHeight="1" x14ac:dyDescent="0.25">
      <c r="C585" s="73"/>
      <c r="D585" s="14"/>
      <c r="E585" s="14"/>
    </row>
    <row r="586" spans="3:5" ht="15" customHeight="1" x14ac:dyDescent="0.25">
      <c r="C586" s="73"/>
      <c r="D586" s="14"/>
      <c r="E586" s="14"/>
    </row>
    <row r="587" spans="3:5" ht="15" customHeight="1" x14ac:dyDescent="0.25">
      <c r="C587" s="73"/>
      <c r="D587" s="14"/>
      <c r="E587" s="14"/>
    </row>
    <row r="588" spans="3:5" ht="15" customHeight="1" x14ac:dyDescent="0.25">
      <c r="C588" s="73"/>
      <c r="D588" s="14"/>
      <c r="E588" s="14"/>
    </row>
    <row r="589" spans="3:5" ht="15" customHeight="1" x14ac:dyDescent="0.25">
      <c r="C589" s="73"/>
      <c r="D589" s="14"/>
      <c r="E589" s="14"/>
    </row>
    <row r="590" spans="3:5" ht="15" customHeight="1" x14ac:dyDescent="0.25">
      <c r="C590" s="73"/>
      <c r="D590" s="14"/>
      <c r="E590" s="14"/>
    </row>
    <row r="591" spans="3:5" ht="15" customHeight="1" x14ac:dyDescent="0.25">
      <c r="C591" s="73"/>
      <c r="D591" s="14"/>
      <c r="E591" s="14"/>
    </row>
    <row r="592" spans="3:5" ht="15" customHeight="1" x14ac:dyDescent="0.25">
      <c r="C592" s="73"/>
      <c r="D592" s="14"/>
      <c r="E592" s="14"/>
    </row>
    <row r="593" spans="3:5" ht="15" customHeight="1" x14ac:dyDescent="0.25">
      <c r="C593" s="73"/>
      <c r="D593" s="14"/>
      <c r="E593" s="14"/>
    </row>
    <row r="594" spans="3:5" ht="15" customHeight="1" x14ac:dyDescent="0.25">
      <c r="C594" s="73"/>
      <c r="D594" s="14"/>
      <c r="E594" s="14"/>
    </row>
    <row r="595" spans="3:5" ht="15" customHeight="1" x14ac:dyDescent="0.25">
      <c r="C595" s="73"/>
      <c r="D595" s="14"/>
      <c r="E595" s="14"/>
    </row>
    <row r="596" spans="3:5" ht="15" customHeight="1" x14ac:dyDescent="0.25">
      <c r="C596" s="73"/>
      <c r="D596" s="14"/>
      <c r="E596" s="14"/>
    </row>
    <row r="597" spans="3:5" ht="15" customHeight="1" x14ac:dyDescent="0.25">
      <c r="C597" s="73"/>
      <c r="D597" s="14"/>
      <c r="E597" s="14"/>
    </row>
    <row r="598" spans="3:5" ht="15" customHeight="1" x14ac:dyDescent="0.25">
      <c r="C598" s="73"/>
      <c r="D598" s="14"/>
      <c r="E598" s="14"/>
    </row>
    <row r="599" spans="3:5" ht="15" customHeight="1" x14ac:dyDescent="0.25">
      <c r="C599" s="73"/>
      <c r="D599" s="14"/>
      <c r="E599" s="14"/>
    </row>
    <row r="600" spans="3:5" ht="15" customHeight="1" x14ac:dyDescent="0.25">
      <c r="C600" s="73"/>
      <c r="D600" s="14"/>
      <c r="E600" s="14"/>
    </row>
    <row r="601" spans="3:5" ht="15" customHeight="1" x14ac:dyDescent="0.25">
      <c r="C601" s="73"/>
      <c r="D601" s="14"/>
      <c r="E601" s="14"/>
    </row>
    <row r="602" spans="3:5" ht="15" customHeight="1" x14ac:dyDescent="0.25">
      <c r="C602" s="73"/>
      <c r="D602" s="14"/>
      <c r="E602" s="14"/>
    </row>
    <row r="603" spans="3:5" ht="15" customHeight="1" x14ac:dyDescent="0.25">
      <c r="C603" s="73"/>
      <c r="D603" s="14"/>
      <c r="E603" s="14"/>
    </row>
    <row r="604" spans="3:5" ht="15" customHeight="1" x14ac:dyDescent="0.25">
      <c r="C604" s="73"/>
      <c r="D604" s="14"/>
      <c r="E604" s="14"/>
    </row>
    <row r="605" spans="3:5" ht="15" customHeight="1" x14ac:dyDescent="0.25">
      <c r="C605" s="73"/>
      <c r="D605" s="14"/>
      <c r="E605" s="14"/>
    </row>
    <row r="606" spans="3:5" ht="15" customHeight="1" x14ac:dyDescent="0.25">
      <c r="C606" s="73"/>
      <c r="D606" s="14"/>
      <c r="E606" s="14"/>
    </row>
    <row r="607" spans="3:5" ht="15" customHeight="1" x14ac:dyDescent="0.25">
      <c r="C607" s="73"/>
      <c r="D607" s="14"/>
      <c r="E607" s="14"/>
    </row>
    <row r="608" spans="3:5" ht="15" customHeight="1" x14ac:dyDescent="0.25">
      <c r="C608" s="73"/>
      <c r="D608" s="14"/>
      <c r="E608" s="14"/>
    </row>
    <row r="609" spans="3:5" ht="15" customHeight="1" x14ac:dyDescent="0.25">
      <c r="C609" s="73"/>
      <c r="D609" s="14"/>
      <c r="E609" s="14"/>
    </row>
    <row r="610" spans="3:5" ht="15" customHeight="1" x14ac:dyDescent="0.25">
      <c r="C610" s="73"/>
      <c r="D610" s="14"/>
      <c r="E610" s="14"/>
    </row>
    <row r="611" spans="3:5" ht="15" customHeight="1" x14ac:dyDescent="0.25">
      <c r="C611" s="73"/>
      <c r="D611" s="14"/>
      <c r="E611" s="14"/>
    </row>
    <row r="612" spans="3:5" ht="15" customHeight="1" x14ac:dyDescent="0.25">
      <c r="C612" s="73"/>
      <c r="D612" s="14"/>
      <c r="E612" s="14"/>
    </row>
    <row r="613" spans="3:5" ht="15" customHeight="1" x14ac:dyDescent="0.25">
      <c r="C613" s="73"/>
      <c r="D613" s="14"/>
      <c r="E613" s="14"/>
    </row>
    <row r="614" spans="3:5" ht="15" customHeight="1" x14ac:dyDescent="0.25">
      <c r="C614" s="73"/>
      <c r="D614" s="14"/>
      <c r="E614" s="14"/>
    </row>
    <row r="615" spans="3:5" ht="15" customHeight="1" x14ac:dyDescent="0.25">
      <c r="C615" s="73"/>
      <c r="D615" s="14"/>
      <c r="E615" s="14"/>
    </row>
    <row r="616" spans="3:5" ht="15" customHeight="1" x14ac:dyDescent="0.25">
      <c r="C616" s="73"/>
      <c r="D616" s="14"/>
      <c r="E616" s="14"/>
    </row>
    <row r="617" spans="3:5" ht="15" customHeight="1" x14ac:dyDescent="0.25">
      <c r="C617" s="73"/>
      <c r="D617" s="14"/>
      <c r="E617" s="14"/>
    </row>
    <row r="618" spans="3:5" ht="15" customHeight="1" x14ac:dyDescent="0.25">
      <c r="C618" s="73"/>
      <c r="D618" s="14"/>
      <c r="E618" s="14"/>
    </row>
    <row r="619" spans="3:5" ht="15" customHeight="1" x14ac:dyDescent="0.25">
      <c r="C619" s="73"/>
      <c r="D619" s="14"/>
      <c r="E619" s="14"/>
    </row>
    <row r="620" spans="3:5" ht="15" customHeight="1" x14ac:dyDescent="0.25">
      <c r="C620" s="73"/>
      <c r="D620" s="14"/>
      <c r="E620" s="14"/>
    </row>
    <row r="621" spans="3:5" ht="15" customHeight="1" x14ac:dyDescent="0.25">
      <c r="C621" s="73"/>
      <c r="D621" s="14"/>
      <c r="E621" s="14"/>
    </row>
    <row r="622" spans="3:5" ht="15" customHeight="1" x14ac:dyDescent="0.25">
      <c r="C622" s="73"/>
      <c r="D622" s="14"/>
      <c r="E622" s="14"/>
    </row>
    <row r="623" spans="3:5" ht="15" customHeight="1" x14ac:dyDescent="0.25">
      <c r="C623" s="73"/>
      <c r="D623" s="14"/>
      <c r="E623" s="14"/>
    </row>
    <row r="624" spans="3:5" ht="15" customHeight="1" x14ac:dyDescent="0.25">
      <c r="C624" s="73"/>
      <c r="D624" s="14"/>
      <c r="E624" s="14"/>
    </row>
    <row r="625" spans="3:5" ht="15" customHeight="1" x14ac:dyDescent="0.25">
      <c r="C625" s="73"/>
      <c r="D625" s="14"/>
      <c r="E625" s="14"/>
    </row>
    <row r="626" spans="3:5" ht="15" customHeight="1" x14ac:dyDescent="0.25">
      <c r="C626" s="73"/>
      <c r="D626" s="14"/>
      <c r="E626" s="14"/>
    </row>
    <row r="627" spans="3:5" ht="15" customHeight="1" x14ac:dyDescent="0.25">
      <c r="C627" s="73"/>
      <c r="D627" s="14"/>
      <c r="E627" s="14"/>
    </row>
    <row r="628" spans="3:5" ht="15" customHeight="1" x14ac:dyDescent="0.25">
      <c r="C628" s="73"/>
      <c r="D628" s="14"/>
      <c r="E628" s="14"/>
    </row>
    <row r="629" spans="3:5" ht="15" customHeight="1" x14ac:dyDescent="0.25">
      <c r="C629" s="73"/>
      <c r="D629" s="14"/>
      <c r="E629" s="14"/>
    </row>
    <row r="630" spans="3:5" ht="15" customHeight="1" x14ac:dyDescent="0.25">
      <c r="C630" s="73"/>
      <c r="D630" s="14"/>
      <c r="E630" s="14"/>
    </row>
    <row r="631" spans="3:5" ht="15" customHeight="1" x14ac:dyDescent="0.25">
      <c r="C631" s="73"/>
      <c r="D631" s="14"/>
      <c r="E631" s="14"/>
    </row>
    <row r="632" spans="3:5" ht="15" customHeight="1" x14ac:dyDescent="0.25">
      <c r="C632" s="73"/>
      <c r="D632" s="14"/>
      <c r="E632" s="14"/>
    </row>
    <row r="633" spans="3:5" ht="15" customHeight="1" x14ac:dyDescent="0.25">
      <c r="C633" s="73"/>
      <c r="D633" s="14"/>
      <c r="E633" s="14"/>
    </row>
    <row r="634" spans="3:5" ht="15" customHeight="1" x14ac:dyDescent="0.25">
      <c r="C634" s="73"/>
      <c r="D634" s="14"/>
      <c r="E634" s="14"/>
    </row>
    <row r="635" spans="3:5" ht="15" customHeight="1" x14ac:dyDescent="0.25">
      <c r="C635" s="73"/>
      <c r="D635" s="14"/>
      <c r="E635" s="14"/>
    </row>
    <row r="636" spans="3:5" ht="15" customHeight="1" x14ac:dyDescent="0.25">
      <c r="C636" s="73"/>
      <c r="D636" s="14"/>
      <c r="E636" s="14"/>
    </row>
    <row r="637" spans="3:5" ht="15" customHeight="1" x14ac:dyDescent="0.25">
      <c r="C637" s="73"/>
      <c r="D637" s="14"/>
      <c r="E637" s="14"/>
    </row>
    <row r="638" spans="3:5" ht="15" customHeight="1" x14ac:dyDescent="0.25">
      <c r="C638" s="73"/>
      <c r="D638" s="14"/>
      <c r="E638" s="14"/>
    </row>
    <row r="639" spans="3:5" ht="15" customHeight="1" x14ac:dyDescent="0.25">
      <c r="C639" s="73"/>
      <c r="D639" s="14"/>
      <c r="E639" s="14"/>
    </row>
    <row r="640" spans="3:5" ht="15" customHeight="1" x14ac:dyDescent="0.25">
      <c r="C640" s="73"/>
      <c r="D640" s="14"/>
      <c r="E640" s="14"/>
    </row>
    <row r="641" spans="3:5" ht="15" customHeight="1" x14ac:dyDescent="0.25">
      <c r="C641" s="73"/>
      <c r="D641" s="14"/>
      <c r="E641" s="14"/>
    </row>
    <row r="642" spans="3:5" ht="15" customHeight="1" x14ac:dyDescent="0.25">
      <c r="C642" s="73"/>
      <c r="D642" s="14"/>
      <c r="E642" s="14"/>
    </row>
    <row r="643" spans="3:5" ht="15" customHeight="1" x14ac:dyDescent="0.25">
      <c r="C643" s="73"/>
      <c r="D643" s="14"/>
      <c r="E643" s="14"/>
    </row>
    <row r="644" spans="3:5" ht="15" customHeight="1" x14ac:dyDescent="0.25">
      <c r="C644" s="73"/>
      <c r="D644" s="14"/>
      <c r="E644" s="14"/>
    </row>
    <row r="645" spans="3:5" ht="15" customHeight="1" x14ac:dyDescent="0.25">
      <c r="C645" s="73"/>
      <c r="D645" s="14"/>
      <c r="E645" s="14"/>
    </row>
    <row r="646" spans="3:5" ht="15" customHeight="1" x14ac:dyDescent="0.25">
      <c r="C646" s="73"/>
      <c r="D646" s="14"/>
      <c r="E646" s="14"/>
    </row>
    <row r="647" spans="3:5" ht="15" customHeight="1" x14ac:dyDescent="0.25">
      <c r="C647" s="73"/>
      <c r="D647" s="14"/>
      <c r="E647" s="14"/>
    </row>
    <row r="648" spans="3:5" ht="15" customHeight="1" x14ac:dyDescent="0.25">
      <c r="C648" s="73"/>
      <c r="D648" s="14"/>
      <c r="E648" s="14"/>
    </row>
    <row r="649" spans="3:5" ht="15" customHeight="1" x14ac:dyDescent="0.25">
      <c r="C649" s="73"/>
      <c r="D649" s="14"/>
      <c r="E649" s="14"/>
    </row>
    <row r="650" spans="3:5" ht="15" customHeight="1" x14ac:dyDescent="0.25">
      <c r="C650" s="73"/>
      <c r="D650" s="14"/>
      <c r="E650" s="14"/>
    </row>
    <row r="651" spans="3:5" ht="15" customHeight="1" x14ac:dyDescent="0.25">
      <c r="C651" s="73"/>
      <c r="D651" s="14"/>
      <c r="E651" s="14"/>
    </row>
    <row r="652" spans="3:5" ht="15" customHeight="1" x14ac:dyDescent="0.25">
      <c r="C652" s="73"/>
      <c r="D652" s="14"/>
      <c r="E652" s="14"/>
    </row>
    <row r="653" spans="3:5" ht="15" customHeight="1" x14ac:dyDescent="0.25">
      <c r="C653" s="73"/>
      <c r="D653" s="14"/>
      <c r="E653" s="14"/>
    </row>
    <row r="654" spans="3:5" ht="15" customHeight="1" x14ac:dyDescent="0.25">
      <c r="C654" s="73"/>
      <c r="D654" s="14"/>
      <c r="E654" s="14"/>
    </row>
    <row r="655" spans="3:5" ht="15" customHeight="1" x14ac:dyDescent="0.25">
      <c r="C655" s="73"/>
      <c r="D655" s="14"/>
      <c r="E655" s="14"/>
    </row>
    <row r="656" spans="3:5" ht="15" customHeight="1" x14ac:dyDescent="0.25">
      <c r="C656" s="73"/>
      <c r="D656" s="14"/>
      <c r="E656" s="14"/>
    </row>
    <row r="657" spans="3:5" ht="15" customHeight="1" x14ac:dyDescent="0.25">
      <c r="C657" s="73"/>
      <c r="D657" s="14"/>
      <c r="E657" s="14"/>
    </row>
    <row r="658" spans="3:5" ht="15" customHeight="1" x14ac:dyDescent="0.25">
      <c r="C658" s="73"/>
      <c r="D658" s="14"/>
      <c r="E658" s="14"/>
    </row>
    <row r="659" spans="3:5" ht="15" customHeight="1" x14ac:dyDescent="0.25">
      <c r="C659" s="73"/>
      <c r="D659" s="14"/>
      <c r="E659" s="14"/>
    </row>
    <row r="660" spans="3:5" ht="15" customHeight="1" x14ac:dyDescent="0.25">
      <c r="C660" s="73"/>
      <c r="D660" s="14"/>
      <c r="E660" s="14"/>
    </row>
    <row r="661" spans="3:5" ht="15" customHeight="1" x14ac:dyDescent="0.25">
      <c r="C661" s="73"/>
      <c r="D661" s="14"/>
      <c r="E661" s="14"/>
    </row>
    <row r="662" spans="3:5" ht="15" customHeight="1" x14ac:dyDescent="0.25">
      <c r="C662" s="73"/>
      <c r="D662" s="14"/>
      <c r="E662" s="14"/>
    </row>
    <row r="663" spans="3:5" ht="15" customHeight="1" x14ac:dyDescent="0.25">
      <c r="C663" s="73"/>
      <c r="D663" s="14"/>
      <c r="E663" s="14"/>
    </row>
    <row r="664" spans="3:5" ht="15" customHeight="1" x14ac:dyDescent="0.25">
      <c r="C664" s="73"/>
      <c r="D664" s="14"/>
      <c r="E664" s="14"/>
    </row>
    <row r="665" spans="3:5" ht="15" customHeight="1" x14ac:dyDescent="0.25">
      <c r="C665" s="73"/>
      <c r="D665" s="14"/>
      <c r="E665" s="14"/>
    </row>
    <row r="666" spans="3:5" ht="15" customHeight="1" x14ac:dyDescent="0.25">
      <c r="C666" s="73"/>
      <c r="D666" s="14"/>
      <c r="E666" s="14"/>
    </row>
    <row r="667" spans="3:5" ht="15" customHeight="1" x14ac:dyDescent="0.25">
      <c r="C667" s="73"/>
      <c r="D667" s="14"/>
      <c r="E667" s="14"/>
    </row>
    <row r="668" spans="3:5" ht="15" customHeight="1" x14ac:dyDescent="0.25">
      <c r="C668" s="73"/>
      <c r="D668" s="14"/>
      <c r="E668" s="14"/>
    </row>
    <row r="669" spans="3:5" ht="15" customHeight="1" x14ac:dyDescent="0.25">
      <c r="C669" s="73"/>
      <c r="D669" s="14"/>
      <c r="E669" s="14"/>
    </row>
    <row r="670" spans="3:5" ht="15" customHeight="1" x14ac:dyDescent="0.25">
      <c r="C670" s="73"/>
      <c r="D670" s="14"/>
      <c r="E670" s="14"/>
    </row>
    <row r="671" spans="3:5" ht="15" customHeight="1" x14ac:dyDescent="0.25">
      <c r="C671" s="73"/>
      <c r="D671" s="14"/>
      <c r="E671" s="14"/>
    </row>
    <row r="672" spans="3:5" ht="15" customHeight="1" x14ac:dyDescent="0.25">
      <c r="C672" s="73"/>
      <c r="D672" s="14"/>
      <c r="E672" s="14"/>
    </row>
    <row r="673" spans="3:5" ht="15" customHeight="1" x14ac:dyDescent="0.25">
      <c r="C673" s="73"/>
      <c r="D673" s="14"/>
      <c r="E673" s="14"/>
    </row>
    <row r="674" spans="3:5" ht="15" customHeight="1" x14ac:dyDescent="0.25">
      <c r="C674" s="73"/>
      <c r="D674" s="14"/>
      <c r="E674" s="14"/>
    </row>
    <row r="675" spans="3:5" ht="15" customHeight="1" x14ac:dyDescent="0.25">
      <c r="C675" s="73"/>
      <c r="D675" s="14"/>
      <c r="E675" s="14"/>
    </row>
    <row r="676" spans="3:5" ht="15" customHeight="1" x14ac:dyDescent="0.25">
      <c r="C676" s="73"/>
      <c r="D676" s="14"/>
      <c r="E676" s="14"/>
    </row>
    <row r="677" spans="3:5" ht="15" customHeight="1" x14ac:dyDescent="0.25">
      <c r="C677" s="73"/>
      <c r="D677" s="14"/>
      <c r="E677" s="14"/>
    </row>
    <row r="678" spans="3:5" ht="15" customHeight="1" x14ac:dyDescent="0.25">
      <c r="C678" s="73"/>
      <c r="D678" s="14"/>
      <c r="E678" s="14"/>
    </row>
    <row r="679" spans="3:5" ht="15" customHeight="1" x14ac:dyDescent="0.25">
      <c r="C679" s="73"/>
      <c r="D679" s="14"/>
      <c r="E679" s="14"/>
    </row>
    <row r="680" spans="3:5" ht="15" customHeight="1" x14ac:dyDescent="0.25">
      <c r="C680" s="73"/>
      <c r="D680" s="14"/>
      <c r="E680" s="14"/>
    </row>
    <row r="681" spans="3:5" ht="15" customHeight="1" x14ac:dyDescent="0.25">
      <c r="C681" s="73"/>
      <c r="D681" s="14"/>
      <c r="E681" s="14"/>
    </row>
    <row r="682" spans="3:5" ht="15" customHeight="1" x14ac:dyDescent="0.25">
      <c r="C682" s="73"/>
      <c r="D682" s="14"/>
      <c r="E682" s="14"/>
    </row>
    <row r="683" spans="3:5" ht="15" customHeight="1" x14ac:dyDescent="0.25">
      <c r="C683" s="73"/>
      <c r="D683" s="14"/>
      <c r="E683" s="14"/>
    </row>
    <row r="684" spans="3:5" ht="15" customHeight="1" x14ac:dyDescent="0.25">
      <c r="C684" s="73"/>
      <c r="D684" s="14"/>
      <c r="E684" s="14"/>
    </row>
    <row r="685" spans="3:5" ht="15" customHeight="1" x14ac:dyDescent="0.25">
      <c r="C685" s="73"/>
      <c r="D685" s="14"/>
      <c r="E685" s="14"/>
    </row>
    <row r="686" spans="3:5" ht="15" customHeight="1" x14ac:dyDescent="0.25">
      <c r="C686" s="73"/>
      <c r="D686" s="14"/>
      <c r="E686" s="14"/>
    </row>
    <row r="687" spans="3:5" ht="15" customHeight="1" x14ac:dyDescent="0.25">
      <c r="C687" s="73"/>
      <c r="D687" s="14"/>
      <c r="E687" s="14"/>
    </row>
    <row r="688" spans="3:5" ht="15" customHeight="1" x14ac:dyDescent="0.25">
      <c r="C688" s="73"/>
      <c r="D688" s="14"/>
      <c r="E688" s="14"/>
    </row>
    <row r="689" spans="3:5" ht="15" customHeight="1" x14ac:dyDescent="0.25">
      <c r="C689" s="73"/>
      <c r="D689" s="14"/>
      <c r="E689" s="14"/>
    </row>
    <row r="690" spans="3:5" ht="15" customHeight="1" x14ac:dyDescent="0.25">
      <c r="C690" s="73"/>
      <c r="D690" s="14"/>
      <c r="E690" s="14"/>
    </row>
    <row r="691" spans="3:5" ht="15" customHeight="1" x14ac:dyDescent="0.25">
      <c r="C691" s="73"/>
      <c r="D691" s="14"/>
      <c r="E691" s="14"/>
    </row>
    <row r="692" spans="3:5" ht="15" customHeight="1" x14ac:dyDescent="0.25">
      <c r="C692" s="73"/>
      <c r="D692" s="14"/>
      <c r="E692" s="14"/>
    </row>
    <row r="693" spans="3:5" ht="15" customHeight="1" x14ac:dyDescent="0.25">
      <c r="C693" s="73"/>
      <c r="D693" s="14"/>
      <c r="E693" s="14"/>
    </row>
    <row r="694" spans="3:5" ht="15" customHeight="1" x14ac:dyDescent="0.25">
      <c r="C694" s="73"/>
      <c r="D694" s="14"/>
      <c r="E694" s="14"/>
    </row>
    <row r="695" spans="3:5" ht="15" customHeight="1" x14ac:dyDescent="0.25">
      <c r="C695" s="73"/>
      <c r="D695" s="14"/>
      <c r="E695" s="14"/>
    </row>
    <row r="696" spans="3:5" ht="15" customHeight="1" x14ac:dyDescent="0.25">
      <c r="C696" s="73"/>
      <c r="D696" s="14"/>
      <c r="E696" s="14"/>
    </row>
    <row r="697" spans="3:5" ht="15" customHeight="1" x14ac:dyDescent="0.25">
      <c r="C697" s="73"/>
      <c r="D697" s="14"/>
      <c r="E697" s="14"/>
    </row>
    <row r="698" spans="3:5" ht="15" customHeight="1" x14ac:dyDescent="0.25">
      <c r="C698" s="73"/>
      <c r="D698" s="14"/>
      <c r="E698" s="14"/>
    </row>
    <row r="699" spans="3:5" ht="15" customHeight="1" x14ac:dyDescent="0.25">
      <c r="C699" s="73"/>
      <c r="D699" s="14"/>
      <c r="E699" s="14"/>
    </row>
    <row r="700" spans="3:5" ht="15" customHeight="1" x14ac:dyDescent="0.25">
      <c r="C700" s="73"/>
      <c r="D700" s="14"/>
      <c r="E700" s="14"/>
    </row>
    <row r="701" spans="3:5" ht="15" customHeight="1" x14ac:dyDescent="0.25">
      <c r="C701" s="73"/>
      <c r="D701" s="14"/>
      <c r="E701" s="14"/>
    </row>
    <row r="702" spans="3:5" ht="15" customHeight="1" x14ac:dyDescent="0.25">
      <c r="C702" s="73"/>
      <c r="D702" s="14"/>
      <c r="E702" s="14"/>
    </row>
    <row r="703" spans="3:5" ht="15" customHeight="1" x14ac:dyDescent="0.25">
      <c r="C703" s="73"/>
      <c r="D703" s="14"/>
      <c r="E703" s="14"/>
    </row>
    <row r="704" spans="3:5" ht="15" customHeight="1" x14ac:dyDescent="0.25">
      <c r="C704" s="73"/>
      <c r="D704" s="14"/>
      <c r="E704" s="14"/>
    </row>
    <row r="705" spans="3:5" ht="15" customHeight="1" x14ac:dyDescent="0.25">
      <c r="C705" s="73"/>
      <c r="D705" s="14"/>
      <c r="E705" s="14"/>
    </row>
    <row r="706" spans="3:5" ht="15" customHeight="1" x14ac:dyDescent="0.25">
      <c r="C706" s="73"/>
      <c r="D706" s="14"/>
      <c r="E706" s="14"/>
    </row>
    <row r="707" spans="3:5" ht="15" customHeight="1" x14ac:dyDescent="0.25">
      <c r="C707" s="73"/>
      <c r="D707" s="14"/>
      <c r="E707" s="14"/>
    </row>
    <row r="708" spans="3:5" ht="15" customHeight="1" x14ac:dyDescent="0.25">
      <c r="C708" s="73"/>
      <c r="D708" s="14"/>
      <c r="E708" s="14"/>
    </row>
    <row r="709" spans="3:5" ht="15" customHeight="1" x14ac:dyDescent="0.25">
      <c r="C709" s="73"/>
      <c r="D709" s="14"/>
      <c r="E709" s="14"/>
    </row>
    <row r="710" spans="3:5" ht="15" customHeight="1" x14ac:dyDescent="0.25">
      <c r="C710" s="73"/>
      <c r="D710" s="14"/>
      <c r="E710" s="14"/>
    </row>
    <row r="711" spans="3:5" ht="15" customHeight="1" x14ac:dyDescent="0.25">
      <c r="C711" s="73"/>
      <c r="D711" s="14"/>
      <c r="E711" s="14"/>
    </row>
    <row r="712" spans="3:5" ht="15" customHeight="1" x14ac:dyDescent="0.25">
      <c r="C712" s="73"/>
      <c r="D712" s="14"/>
      <c r="E712" s="14"/>
    </row>
    <row r="713" spans="3:5" ht="15" customHeight="1" x14ac:dyDescent="0.25">
      <c r="C713" s="73"/>
      <c r="D713" s="14"/>
      <c r="E713" s="14"/>
    </row>
    <row r="714" spans="3:5" ht="15" customHeight="1" x14ac:dyDescent="0.25">
      <c r="C714" s="73"/>
      <c r="D714" s="14"/>
      <c r="E714" s="14"/>
    </row>
    <row r="715" spans="3:5" ht="15" customHeight="1" x14ac:dyDescent="0.25">
      <c r="C715" s="73"/>
      <c r="D715" s="14"/>
      <c r="E715" s="14"/>
    </row>
    <row r="716" spans="3:5" ht="15" customHeight="1" x14ac:dyDescent="0.25">
      <c r="C716" s="73"/>
      <c r="D716" s="14"/>
      <c r="E716" s="14"/>
    </row>
    <row r="717" spans="3:5" ht="15" customHeight="1" x14ac:dyDescent="0.25">
      <c r="C717" s="73"/>
      <c r="D717" s="14"/>
      <c r="E717" s="14"/>
    </row>
    <row r="718" spans="3:5" ht="15" customHeight="1" x14ac:dyDescent="0.25">
      <c r="C718" s="73"/>
      <c r="D718" s="14"/>
      <c r="E718" s="14"/>
    </row>
    <row r="719" spans="3:5" ht="15" customHeight="1" x14ac:dyDescent="0.25">
      <c r="C719" s="73"/>
      <c r="D719" s="14"/>
      <c r="E719" s="14"/>
    </row>
    <row r="720" spans="3:5" ht="15" customHeight="1" x14ac:dyDescent="0.25">
      <c r="C720" s="73"/>
      <c r="D720" s="14"/>
      <c r="E720" s="14"/>
    </row>
    <row r="721" spans="3:5" ht="15" customHeight="1" x14ac:dyDescent="0.25">
      <c r="C721" s="73"/>
      <c r="D721" s="14"/>
      <c r="E721" s="14"/>
    </row>
    <row r="722" spans="3:5" ht="15" customHeight="1" x14ac:dyDescent="0.25">
      <c r="C722" s="73"/>
      <c r="D722" s="14"/>
      <c r="E722" s="14"/>
    </row>
    <row r="723" spans="3:5" ht="15" customHeight="1" x14ac:dyDescent="0.25">
      <c r="C723" s="73"/>
      <c r="D723" s="14"/>
      <c r="E723" s="14"/>
    </row>
    <row r="724" spans="3:5" ht="15" customHeight="1" x14ac:dyDescent="0.25">
      <c r="C724" s="73"/>
      <c r="D724" s="14"/>
      <c r="E724" s="14"/>
    </row>
    <row r="725" spans="3:5" ht="15" customHeight="1" x14ac:dyDescent="0.25">
      <c r="C725" s="73"/>
      <c r="D725" s="14"/>
      <c r="E725" s="14"/>
    </row>
    <row r="726" spans="3:5" ht="15" customHeight="1" x14ac:dyDescent="0.25">
      <c r="C726" s="73"/>
      <c r="D726" s="14"/>
      <c r="E726" s="14"/>
    </row>
    <row r="727" spans="3:5" ht="15" customHeight="1" x14ac:dyDescent="0.25">
      <c r="C727" s="73"/>
      <c r="D727" s="14"/>
      <c r="E727" s="14"/>
    </row>
    <row r="728" spans="3:5" ht="15" customHeight="1" x14ac:dyDescent="0.25">
      <c r="C728" s="73"/>
      <c r="D728" s="14"/>
      <c r="E728" s="14"/>
    </row>
    <row r="729" spans="3:5" ht="15" customHeight="1" x14ac:dyDescent="0.25">
      <c r="C729" s="73"/>
      <c r="D729" s="14"/>
      <c r="E729" s="14"/>
    </row>
    <row r="730" spans="3:5" ht="15" customHeight="1" x14ac:dyDescent="0.25">
      <c r="C730" s="73"/>
      <c r="D730" s="14"/>
      <c r="E730" s="14"/>
    </row>
    <row r="731" spans="3:5" ht="15" customHeight="1" x14ac:dyDescent="0.25">
      <c r="C731" s="73"/>
      <c r="D731" s="14"/>
      <c r="E731" s="14"/>
    </row>
    <row r="732" spans="3:5" ht="15" customHeight="1" x14ac:dyDescent="0.25">
      <c r="C732" s="73"/>
      <c r="D732" s="14"/>
      <c r="E732" s="14"/>
    </row>
    <row r="733" spans="3:5" ht="15" customHeight="1" x14ac:dyDescent="0.25">
      <c r="C733" s="73"/>
      <c r="D733" s="14"/>
      <c r="E733" s="14"/>
    </row>
    <row r="734" spans="3:5" ht="15" customHeight="1" x14ac:dyDescent="0.25">
      <c r="C734" s="73"/>
      <c r="D734" s="14"/>
      <c r="E734" s="14"/>
    </row>
    <row r="735" spans="3:5" ht="15" customHeight="1" x14ac:dyDescent="0.25">
      <c r="C735" s="73"/>
      <c r="D735" s="14"/>
      <c r="E735" s="14"/>
    </row>
    <row r="736" spans="3:5" ht="15" customHeight="1" x14ac:dyDescent="0.25">
      <c r="C736" s="73"/>
      <c r="D736" s="14"/>
      <c r="E736" s="14"/>
    </row>
    <row r="737" spans="3:5" ht="15" customHeight="1" x14ac:dyDescent="0.25">
      <c r="C737" s="73"/>
      <c r="D737" s="14"/>
      <c r="E737" s="14"/>
    </row>
    <row r="738" spans="3:5" ht="15" customHeight="1" x14ac:dyDescent="0.25">
      <c r="C738" s="73"/>
      <c r="D738" s="14"/>
      <c r="E738" s="14"/>
    </row>
    <row r="739" spans="3:5" ht="15" customHeight="1" x14ac:dyDescent="0.25">
      <c r="C739" s="73"/>
      <c r="D739" s="14"/>
      <c r="E739" s="14"/>
    </row>
    <row r="740" spans="3:5" ht="15" customHeight="1" x14ac:dyDescent="0.25">
      <c r="C740" s="73"/>
      <c r="D740" s="14"/>
      <c r="E740" s="14"/>
    </row>
    <row r="741" spans="3:5" ht="15" customHeight="1" x14ac:dyDescent="0.25">
      <c r="C741" s="73"/>
      <c r="D741" s="14"/>
      <c r="E741" s="14"/>
    </row>
    <row r="742" spans="3:5" ht="15" customHeight="1" x14ac:dyDescent="0.25">
      <c r="C742" s="73"/>
      <c r="D742" s="14"/>
      <c r="E742" s="14"/>
    </row>
    <row r="743" spans="3:5" ht="15" customHeight="1" x14ac:dyDescent="0.25">
      <c r="C743" s="73"/>
      <c r="D743" s="14"/>
      <c r="E743" s="14"/>
    </row>
    <row r="744" spans="3:5" ht="15" customHeight="1" x14ac:dyDescent="0.25">
      <c r="C744" s="73"/>
      <c r="D744" s="14"/>
      <c r="E744" s="14"/>
    </row>
    <row r="745" spans="3:5" ht="15" customHeight="1" x14ac:dyDescent="0.25">
      <c r="C745" s="73"/>
      <c r="D745" s="14"/>
      <c r="E745" s="14"/>
    </row>
    <row r="746" spans="3:5" ht="15" customHeight="1" x14ac:dyDescent="0.25">
      <c r="C746" s="73"/>
      <c r="D746" s="14"/>
      <c r="E746" s="14"/>
    </row>
    <row r="747" spans="3:5" ht="15" customHeight="1" x14ac:dyDescent="0.25">
      <c r="C747" s="73"/>
      <c r="D747" s="14"/>
      <c r="E747" s="14"/>
    </row>
    <row r="748" spans="3:5" ht="15" customHeight="1" x14ac:dyDescent="0.25">
      <c r="C748" s="73"/>
      <c r="D748" s="14"/>
      <c r="E748" s="14"/>
    </row>
    <row r="749" spans="3:5" ht="15" customHeight="1" x14ac:dyDescent="0.25">
      <c r="C749" s="73"/>
      <c r="D749" s="14"/>
      <c r="E749" s="14"/>
    </row>
    <row r="750" spans="3:5" ht="15" customHeight="1" x14ac:dyDescent="0.25">
      <c r="C750" s="73"/>
      <c r="D750" s="14"/>
      <c r="E750" s="14"/>
    </row>
    <row r="751" spans="3:5" ht="15" customHeight="1" x14ac:dyDescent="0.25">
      <c r="C751" s="73"/>
      <c r="D751" s="14"/>
      <c r="E751" s="14"/>
    </row>
    <row r="752" spans="3:5" ht="15" customHeight="1" x14ac:dyDescent="0.25">
      <c r="C752" s="73"/>
      <c r="D752" s="14"/>
      <c r="E752" s="14"/>
    </row>
    <row r="753" spans="3:5" ht="15" customHeight="1" x14ac:dyDescent="0.25">
      <c r="C753" s="73"/>
      <c r="D753" s="14"/>
      <c r="E753" s="14"/>
    </row>
    <row r="754" spans="3:5" ht="15" customHeight="1" x14ac:dyDescent="0.25">
      <c r="C754" s="73"/>
      <c r="D754" s="14"/>
      <c r="E754" s="14"/>
    </row>
    <row r="755" spans="3:5" ht="15" customHeight="1" x14ac:dyDescent="0.25">
      <c r="C755" s="73"/>
      <c r="D755" s="14"/>
      <c r="E755" s="14"/>
    </row>
    <row r="756" spans="3:5" ht="15" customHeight="1" x14ac:dyDescent="0.25">
      <c r="C756" s="73"/>
      <c r="D756" s="14"/>
      <c r="E756" s="14"/>
    </row>
    <row r="757" spans="3:5" ht="15" customHeight="1" x14ac:dyDescent="0.25">
      <c r="C757" s="73"/>
      <c r="D757" s="14"/>
      <c r="E757" s="14"/>
    </row>
    <row r="758" spans="3:5" ht="15" customHeight="1" x14ac:dyDescent="0.25">
      <c r="C758" s="73"/>
      <c r="D758" s="14"/>
      <c r="E758" s="14"/>
    </row>
    <row r="759" spans="3:5" ht="15" customHeight="1" x14ac:dyDescent="0.25">
      <c r="C759" s="73"/>
      <c r="D759" s="14"/>
      <c r="E759" s="14"/>
    </row>
    <row r="760" spans="3:5" ht="15" customHeight="1" x14ac:dyDescent="0.25">
      <c r="C760" s="73"/>
      <c r="D760" s="14"/>
      <c r="E760" s="14"/>
    </row>
    <row r="761" spans="3:5" ht="15" customHeight="1" x14ac:dyDescent="0.25">
      <c r="C761" s="73"/>
      <c r="D761" s="14"/>
      <c r="E761" s="14"/>
    </row>
    <row r="762" spans="3:5" ht="15" customHeight="1" x14ac:dyDescent="0.25">
      <c r="C762" s="73"/>
      <c r="D762" s="14"/>
      <c r="E762" s="14"/>
    </row>
    <row r="763" spans="3:5" ht="15" customHeight="1" x14ac:dyDescent="0.25">
      <c r="C763" s="73"/>
      <c r="D763" s="14"/>
      <c r="E763" s="14"/>
    </row>
    <row r="764" spans="3:5" ht="15" customHeight="1" x14ac:dyDescent="0.25">
      <c r="C764" s="73"/>
      <c r="D764" s="14"/>
      <c r="E764" s="14"/>
    </row>
    <row r="765" spans="3:5" ht="15" customHeight="1" x14ac:dyDescent="0.25">
      <c r="C765" s="73"/>
      <c r="D765" s="14"/>
      <c r="E765" s="14"/>
    </row>
    <row r="766" spans="3:5" ht="15" customHeight="1" x14ac:dyDescent="0.25">
      <c r="C766" s="73"/>
      <c r="D766" s="14"/>
      <c r="E766" s="14"/>
    </row>
    <row r="767" spans="3:5" ht="15" customHeight="1" x14ac:dyDescent="0.25">
      <c r="C767" s="73"/>
      <c r="D767" s="14"/>
      <c r="E767" s="14"/>
    </row>
    <row r="768" spans="3:5" ht="15" customHeight="1" x14ac:dyDescent="0.25">
      <c r="C768" s="73"/>
      <c r="D768" s="14"/>
      <c r="E768" s="14"/>
    </row>
    <row r="769" spans="3:5" ht="15" customHeight="1" x14ac:dyDescent="0.25">
      <c r="C769" s="73"/>
      <c r="D769" s="14"/>
      <c r="E769" s="14"/>
    </row>
    <row r="770" spans="3:5" ht="15" customHeight="1" x14ac:dyDescent="0.25">
      <c r="C770" s="73"/>
      <c r="D770" s="14"/>
      <c r="E770" s="14"/>
    </row>
    <row r="771" spans="3:5" ht="15" customHeight="1" x14ac:dyDescent="0.25">
      <c r="C771" s="73"/>
      <c r="D771" s="14"/>
      <c r="E771" s="14"/>
    </row>
    <row r="772" spans="3:5" ht="15" customHeight="1" x14ac:dyDescent="0.25">
      <c r="C772" s="73"/>
      <c r="D772" s="14"/>
      <c r="E772" s="14"/>
    </row>
    <row r="773" spans="3:5" ht="15" customHeight="1" x14ac:dyDescent="0.25">
      <c r="C773" s="73"/>
      <c r="D773" s="14"/>
      <c r="E773" s="14"/>
    </row>
    <row r="774" spans="3:5" ht="15" customHeight="1" x14ac:dyDescent="0.25">
      <c r="C774" s="73"/>
      <c r="D774" s="14"/>
      <c r="E774" s="14"/>
    </row>
    <row r="775" spans="3:5" ht="15" customHeight="1" x14ac:dyDescent="0.25">
      <c r="C775" s="73"/>
      <c r="D775" s="14"/>
      <c r="E775" s="14"/>
    </row>
    <row r="776" spans="3:5" ht="15" customHeight="1" x14ac:dyDescent="0.25">
      <c r="C776" s="73"/>
      <c r="D776" s="14"/>
      <c r="E776" s="14"/>
    </row>
    <row r="777" spans="3:5" ht="15" customHeight="1" x14ac:dyDescent="0.25">
      <c r="C777" s="73"/>
      <c r="D777" s="14"/>
      <c r="E777" s="14"/>
    </row>
    <row r="778" spans="3:5" ht="15" customHeight="1" x14ac:dyDescent="0.25">
      <c r="C778" s="73"/>
      <c r="D778" s="14"/>
      <c r="E778" s="14"/>
    </row>
    <row r="779" spans="3:5" ht="15" customHeight="1" x14ac:dyDescent="0.25">
      <c r="C779" s="73"/>
      <c r="D779" s="14"/>
      <c r="E779" s="14"/>
    </row>
    <row r="780" spans="3:5" ht="15" customHeight="1" x14ac:dyDescent="0.25">
      <c r="C780" s="73"/>
      <c r="D780" s="14"/>
      <c r="E780" s="14"/>
    </row>
    <row r="781" spans="3:5" ht="15" customHeight="1" x14ac:dyDescent="0.25">
      <c r="C781" s="73"/>
      <c r="D781" s="14"/>
      <c r="E781" s="14"/>
    </row>
    <row r="782" spans="3:5" ht="15" customHeight="1" x14ac:dyDescent="0.25">
      <c r="C782" s="73"/>
      <c r="D782" s="14"/>
      <c r="E782" s="14"/>
    </row>
    <row r="783" spans="3:5" ht="15" customHeight="1" x14ac:dyDescent="0.25">
      <c r="C783" s="73"/>
      <c r="D783" s="14"/>
      <c r="E783" s="14"/>
    </row>
    <row r="784" spans="3:5" ht="15" customHeight="1" x14ac:dyDescent="0.25">
      <c r="C784" s="73"/>
      <c r="D784" s="14"/>
      <c r="E784" s="14"/>
    </row>
    <row r="785" spans="3:5" ht="15" customHeight="1" x14ac:dyDescent="0.25">
      <c r="C785" s="73"/>
      <c r="D785" s="14"/>
      <c r="E785" s="14"/>
    </row>
    <row r="786" spans="3:5" ht="15" customHeight="1" x14ac:dyDescent="0.25">
      <c r="C786" s="73"/>
      <c r="D786" s="14"/>
      <c r="E786" s="14"/>
    </row>
    <row r="787" spans="3:5" ht="15" customHeight="1" x14ac:dyDescent="0.25">
      <c r="C787" s="73"/>
      <c r="D787" s="14"/>
      <c r="E787" s="14"/>
    </row>
    <row r="788" spans="3:5" ht="15" customHeight="1" x14ac:dyDescent="0.25">
      <c r="C788" s="73"/>
      <c r="D788" s="14"/>
      <c r="E788" s="14"/>
    </row>
    <row r="789" spans="3:5" ht="15" customHeight="1" x14ac:dyDescent="0.25">
      <c r="C789" s="73"/>
      <c r="D789" s="14"/>
      <c r="E789" s="14"/>
    </row>
    <row r="790" spans="3:5" ht="15" customHeight="1" x14ac:dyDescent="0.25">
      <c r="C790" s="73"/>
      <c r="D790" s="14"/>
      <c r="E790" s="14"/>
    </row>
    <row r="791" spans="3:5" ht="15" customHeight="1" x14ac:dyDescent="0.25">
      <c r="C791" s="73"/>
      <c r="D791" s="14"/>
      <c r="E791" s="14"/>
    </row>
    <row r="792" spans="3:5" ht="15" customHeight="1" x14ac:dyDescent="0.25">
      <c r="C792" s="73"/>
      <c r="D792" s="14"/>
      <c r="E792" s="14"/>
    </row>
    <row r="793" spans="3:5" ht="15" customHeight="1" x14ac:dyDescent="0.25">
      <c r="C793" s="73"/>
      <c r="D793" s="14"/>
      <c r="E793" s="14"/>
    </row>
    <row r="794" spans="3:5" ht="15" customHeight="1" x14ac:dyDescent="0.25">
      <c r="C794" s="73"/>
      <c r="D794" s="14"/>
      <c r="E794" s="14"/>
    </row>
    <row r="795" spans="3:5" ht="15" customHeight="1" x14ac:dyDescent="0.25">
      <c r="C795" s="73"/>
      <c r="D795" s="14"/>
      <c r="E795" s="14"/>
    </row>
    <row r="796" spans="3:5" ht="15" customHeight="1" x14ac:dyDescent="0.25">
      <c r="C796" s="73"/>
      <c r="D796" s="14"/>
      <c r="E796" s="14"/>
    </row>
    <row r="797" spans="3:5" ht="15" customHeight="1" x14ac:dyDescent="0.25">
      <c r="C797" s="73"/>
      <c r="D797" s="14"/>
      <c r="E797" s="14"/>
    </row>
    <row r="798" spans="3:5" ht="15" customHeight="1" x14ac:dyDescent="0.25">
      <c r="C798" s="73"/>
      <c r="D798" s="14"/>
      <c r="E798" s="14"/>
    </row>
    <row r="799" spans="3:5" ht="15" customHeight="1" x14ac:dyDescent="0.25">
      <c r="C799" s="73"/>
      <c r="D799" s="14"/>
      <c r="E799" s="14"/>
    </row>
    <row r="800" spans="3:5" ht="15" customHeight="1" x14ac:dyDescent="0.25">
      <c r="C800" s="73"/>
      <c r="D800" s="14"/>
      <c r="E800" s="14"/>
    </row>
    <row r="801" spans="3:5" ht="15" customHeight="1" x14ac:dyDescent="0.25">
      <c r="C801" s="73"/>
      <c r="D801" s="14"/>
      <c r="E801" s="14"/>
    </row>
    <row r="802" spans="3:5" ht="15" customHeight="1" x14ac:dyDescent="0.25">
      <c r="C802" s="73"/>
      <c r="D802" s="14"/>
      <c r="E802" s="14"/>
    </row>
    <row r="803" spans="3:5" ht="15" customHeight="1" x14ac:dyDescent="0.25">
      <c r="C803" s="73"/>
      <c r="D803" s="14"/>
      <c r="E803" s="14"/>
    </row>
    <row r="804" spans="3:5" ht="15" customHeight="1" x14ac:dyDescent="0.25">
      <c r="C804" s="73"/>
      <c r="D804" s="14"/>
      <c r="E804" s="14"/>
    </row>
    <row r="805" spans="3:5" ht="15" customHeight="1" x14ac:dyDescent="0.25">
      <c r="C805" s="73"/>
      <c r="D805" s="14"/>
      <c r="E805" s="14"/>
    </row>
    <row r="806" spans="3:5" ht="15" customHeight="1" x14ac:dyDescent="0.25">
      <c r="C806" s="73"/>
      <c r="D806" s="14"/>
      <c r="E806" s="14"/>
    </row>
    <row r="807" spans="3:5" ht="15" customHeight="1" x14ac:dyDescent="0.25">
      <c r="C807" s="73"/>
      <c r="D807" s="14"/>
      <c r="E807" s="14"/>
    </row>
    <row r="808" spans="3:5" ht="15" customHeight="1" x14ac:dyDescent="0.25">
      <c r="C808" s="73"/>
      <c r="D808" s="14"/>
      <c r="E808" s="14"/>
    </row>
    <row r="809" spans="3:5" ht="15" customHeight="1" x14ac:dyDescent="0.25">
      <c r="C809" s="73"/>
      <c r="D809" s="14"/>
      <c r="E809" s="14"/>
    </row>
    <row r="810" spans="3:5" ht="15" customHeight="1" x14ac:dyDescent="0.25">
      <c r="C810" s="73"/>
      <c r="D810" s="14"/>
      <c r="E810" s="14"/>
    </row>
    <row r="811" spans="3:5" ht="15" customHeight="1" x14ac:dyDescent="0.25">
      <c r="C811" s="73"/>
      <c r="D811" s="14"/>
      <c r="E811" s="14"/>
    </row>
    <row r="812" spans="3:5" ht="15" customHeight="1" x14ac:dyDescent="0.25">
      <c r="C812" s="73"/>
      <c r="D812" s="14"/>
      <c r="E812" s="14"/>
    </row>
    <row r="813" spans="3:5" ht="15" customHeight="1" x14ac:dyDescent="0.25">
      <c r="C813" s="73"/>
      <c r="D813" s="14"/>
      <c r="E813" s="14"/>
    </row>
    <row r="814" spans="3:5" ht="15" customHeight="1" x14ac:dyDescent="0.25">
      <c r="C814" s="73"/>
      <c r="D814" s="14"/>
      <c r="E814" s="14"/>
    </row>
    <row r="815" spans="3:5" ht="15" customHeight="1" x14ac:dyDescent="0.25">
      <c r="C815" s="73"/>
      <c r="D815" s="14"/>
      <c r="E815" s="14"/>
    </row>
    <row r="816" spans="3:5" ht="15" customHeight="1" x14ac:dyDescent="0.25">
      <c r="C816" s="73"/>
      <c r="D816" s="14"/>
      <c r="E816" s="14"/>
    </row>
    <row r="817" spans="3:5" ht="15" customHeight="1" x14ac:dyDescent="0.25">
      <c r="C817" s="73"/>
      <c r="D817" s="14"/>
      <c r="E817" s="14"/>
    </row>
    <row r="818" spans="3:5" ht="15" customHeight="1" x14ac:dyDescent="0.25">
      <c r="C818" s="73"/>
      <c r="D818" s="14"/>
      <c r="E818" s="14"/>
    </row>
    <row r="819" spans="3:5" ht="15" customHeight="1" x14ac:dyDescent="0.25">
      <c r="C819" s="73"/>
      <c r="D819" s="14"/>
      <c r="E819" s="14"/>
    </row>
    <row r="820" spans="3:5" ht="15" customHeight="1" x14ac:dyDescent="0.25">
      <c r="C820" s="73"/>
      <c r="D820" s="14"/>
      <c r="E820" s="14"/>
    </row>
    <row r="821" spans="3:5" ht="15" customHeight="1" x14ac:dyDescent="0.25">
      <c r="C821" s="73"/>
      <c r="D821" s="14"/>
      <c r="E821" s="14"/>
    </row>
    <row r="822" spans="3:5" ht="15" customHeight="1" x14ac:dyDescent="0.25">
      <c r="C822" s="73"/>
      <c r="D822" s="14"/>
      <c r="E822" s="14"/>
    </row>
    <row r="823" spans="3:5" ht="15" customHeight="1" x14ac:dyDescent="0.25">
      <c r="C823" s="73"/>
      <c r="D823" s="14"/>
      <c r="E823" s="14"/>
    </row>
    <row r="824" spans="3:5" ht="15" customHeight="1" x14ac:dyDescent="0.25">
      <c r="C824" s="73"/>
      <c r="D824" s="14"/>
      <c r="E824" s="14"/>
    </row>
    <row r="825" spans="3:5" ht="15" customHeight="1" x14ac:dyDescent="0.25">
      <c r="C825" s="73"/>
      <c r="D825" s="14"/>
      <c r="E825" s="14"/>
    </row>
    <row r="826" spans="3:5" ht="15" customHeight="1" x14ac:dyDescent="0.25">
      <c r="C826" s="73"/>
      <c r="D826" s="14"/>
      <c r="E826" s="14"/>
    </row>
    <row r="827" spans="3:5" ht="15" customHeight="1" x14ac:dyDescent="0.25">
      <c r="C827" s="73"/>
      <c r="D827" s="14"/>
      <c r="E827" s="14"/>
    </row>
    <row r="828" spans="3:5" ht="15" customHeight="1" x14ac:dyDescent="0.25">
      <c r="C828" s="73"/>
      <c r="D828" s="14"/>
      <c r="E828" s="14"/>
    </row>
    <row r="829" spans="3:5" ht="15" customHeight="1" x14ac:dyDescent="0.25">
      <c r="C829" s="73"/>
      <c r="D829" s="14"/>
      <c r="E829" s="14"/>
    </row>
    <row r="830" spans="3:5" ht="15" customHeight="1" x14ac:dyDescent="0.25">
      <c r="C830" s="73"/>
      <c r="D830" s="14"/>
      <c r="E830" s="14"/>
    </row>
    <row r="831" spans="3:5" ht="15" customHeight="1" x14ac:dyDescent="0.25">
      <c r="C831" s="73"/>
      <c r="D831" s="14"/>
      <c r="E831" s="14"/>
    </row>
    <row r="832" spans="3:5" ht="15" customHeight="1" x14ac:dyDescent="0.25">
      <c r="C832" s="73"/>
      <c r="D832" s="14"/>
      <c r="E832" s="14"/>
    </row>
    <row r="833" spans="3:5" ht="15" customHeight="1" x14ac:dyDescent="0.25">
      <c r="C833" s="73"/>
      <c r="D833" s="14"/>
      <c r="E833" s="14"/>
    </row>
    <row r="834" spans="3:5" ht="15" customHeight="1" x14ac:dyDescent="0.25">
      <c r="C834" s="73"/>
      <c r="D834" s="14"/>
      <c r="E834" s="14"/>
    </row>
    <row r="835" spans="3:5" ht="15" customHeight="1" x14ac:dyDescent="0.25">
      <c r="C835" s="73"/>
      <c r="D835" s="14"/>
      <c r="E835" s="14"/>
    </row>
    <row r="836" spans="3:5" ht="15" customHeight="1" x14ac:dyDescent="0.25">
      <c r="C836" s="73"/>
      <c r="D836" s="14"/>
      <c r="E836" s="14"/>
    </row>
    <row r="837" spans="3:5" ht="15" customHeight="1" x14ac:dyDescent="0.25">
      <c r="C837" s="73"/>
      <c r="D837" s="14"/>
      <c r="E837" s="14"/>
    </row>
    <row r="838" spans="3:5" ht="15" customHeight="1" x14ac:dyDescent="0.25">
      <c r="C838" s="73"/>
      <c r="D838" s="14"/>
      <c r="E838" s="14"/>
    </row>
    <row r="839" spans="3:5" ht="15" customHeight="1" x14ac:dyDescent="0.25">
      <c r="C839" s="73"/>
      <c r="D839" s="14"/>
      <c r="E839" s="14"/>
    </row>
    <row r="840" spans="3:5" ht="15" customHeight="1" x14ac:dyDescent="0.25">
      <c r="C840" s="73"/>
      <c r="D840" s="14"/>
      <c r="E840" s="14"/>
    </row>
    <row r="841" spans="3:5" ht="15" customHeight="1" x14ac:dyDescent="0.25">
      <c r="C841" s="73"/>
      <c r="D841" s="14"/>
      <c r="E841" s="14"/>
    </row>
    <row r="842" spans="3:5" ht="15" customHeight="1" x14ac:dyDescent="0.25">
      <c r="C842" s="73"/>
      <c r="D842" s="14"/>
      <c r="E842" s="14"/>
    </row>
    <row r="843" spans="3:5" ht="15" customHeight="1" x14ac:dyDescent="0.25">
      <c r="C843" s="73"/>
      <c r="D843" s="14"/>
      <c r="E843" s="14"/>
    </row>
    <row r="844" spans="3:5" ht="15" customHeight="1" x14ac:dyDescent="0.25">
      <c r="C844" s="73"/>
      <c r="D844" s="14"/>
      <c r="E844" s="14"/>
    </row>
    <row r="845" spans="3:5" ht="15" customHeight="1" x14ac:dyDescent="0.25">
      <c r="C845" s="73"/>
      <c r="D845" s="14"/>
      <c r="E845" s="14"/>
    </row>
    <row r="846" spans="3:5" ht="15" customHeight="1" x14ac:dyDescent="0.25">
      <c r="C846" s="73"/>
      <c r="D846" s="14"/>
      <c r="E846" s="14"/>
    </row>
    <row r="847" spans="3:5" ht="15" customHeight="1" x14ac:dyDescent="0.25">
      <c r="C847" s="73"/>
      <c r="D847" s="14"/>
      <c r="E847" s="14"/>
    </row>
    <row r="848" spans="3:5" ht="15" customHeight="1" x14ac:dyDescent="0.25">
      <c r="C848" s="73"/>
      <c r="D848" s="14"/>
      <c r="E848" s="14"/>
    </row>
    <row r="849" spans="3:5" ht="15" customHeight="1" x14ac:dyDescent="0.25">
      <c r="C849" s="73"/>
      <c r="D849" s="14"/>
      <c r="E849" s="14"/>
    </row>
    <row r="850" spans="3:5" ht="15" customHeight="1" x14ac:dyDescent="0.25">
      <c r="C850" s="73"/>
      <c r="D850" s="14"/>
      <c r="E850" s="14"/>
    </row>
    <row r="851" spans="3:5" ht="15" customHeight="1" x14ac:dyDescent="0.25">
      <c r="C851" s="73"/>
      <c r="D851" s="14"/>
      <c r="E851" s="14"/>
    </row>
    <row r="852" spans="3:5" ht="15" customHeight="1" x14ac:dyDescent="0.25">
      <c r="C852" s="73"/>
      <c r="D852" s="14"/>
      <c r="E852" s="14"/>
    </row>
    <row r="853" spans="3:5" ht="15" customHeight="1" x14ac:dyDescent="0.25">
      <c r="C853" s="73"/>
      <c r="D853" s="14"/>
      <c r="E853" s="14"/>
    </row>
    <row r="854" spans="3:5" ht="15" customHeight="1" x14ac:dyDescent="0.25">
      <c r="C854" s="73"/>
      <c r="D854" s="14"/>
      <c r="E854" s="14"/>
    </row>
    <row r="855" spans="3:5" ht="15" customHeight="1" x14ac:dyDescent="0.25">
      <c r="C855" s="73"/>
      <c r="D855" s="14"/>
      <c r="E855" s="14"/>
    </row>
    <row r="856" spans="3:5" ht="15" customHeight="1" x14ac:dyDescent="0.25">
      <c r="C856" s="73"/>
      <c r="D856" s="14"/>
      <c r="E856" s="14"/>
    </row>
    <row r="857" spans="3:5" ht="15" customHeight="1" x14ac:dyDescent="0.25">
      <c r="C857" s="73"/>
      <c r="D857" s="14"/>
      <c r="E857" s="14"/>
    </row>
    <row r="858" spans="3:5" ht="15" customHeight="1" x14ac:dyDescent="0.25">
      <c r="C858" s="73"/>
      <c r="D858" s="14"/>
      <c r="E858" s="14"/>
    </row>
    <row r="859" spans="3:5" ht="15" customHeight="1" x14ac:dyDescent="0.25">
      <c r="C859" s="73"/>
      <c r="D859" s="14"/>
      <c r="E859" s="14"/>
    </row>
    <row r="860" spans="3:5" ht="15" customHeight="1" x14ac:dyDescent="0.25">
      <c r="C860" s="73"/>
      <c r="D860" s="14"/>
      <c r="E860" s="14"/>
    </row>
    <row r="861" spans="3:5" ht="15" customHeight="1" x14ac:dyDescent="0.25">
      <c r="C861" s="73"/>
      <c r="D861" s="14"/>
      <c r="E861" s="14"/>
    </row>
    <row r="862" spans="3:5" ht="15" customHeight="1" x14ac:dyDescent="0.25">
      <c r="C862" s="73"/>
      <c r="D862" s="14"/>
      <c r="E862" s="14"/>
    </row>
    <row r="863" spans="3:5" ht="15" customHeight="1" x14ac:dyDescent="0.25">
      <c r="C863" s="73"/>
      <c r="D863" s="14"/>
      <c r="E863" s="14"/>
    </row>
    <row r="864" spans="3:5" ht="15" customHeight="1" x14ac:dyDescent="0.25">
      <c r="C864" s="73"/>
      <c r="D864" s="14"/>
      <c r="E864" s="14"/>
    </row>
    <row r="865" spans="3:5" ht="15" customHeight="1" x14ac:dyDescent="0.25">
      <c r="C865" s="73"/>
      <c r="D865" s="14"/>
      <c r="E865" s="14"/>
    </row>
    <row r="866" spans="3:5" ht="15" customHeight="1" x14ac:dyDescent="0.25">
      <c r="C866" s="73"/>
      <c r="D866" s="14"/>
      <c r="E866" s="14"/>
    </row>
    <row r="867" spans="3:5" ht="15" customHeight="1" x14ac:dyDescent="0.25">
      <c r="C867" s="73"/>
      <c r="D867" s="14"/>
      <c r="E867" s="14"/>
    </row>
    <row r="868" spans="3:5" ht="15" customHeight="1" x14ac:dyDescent="0.25">
      <c r="C868" s="73"/>
      <c r="D868" s="14"/>
      <c r="E868" s="14"/>
    </row>
    <row r="869" spans="3:5" ht="15" customHeight="1" x14ac:dyDescent="0.25">
      <c r="C869" s="73"/>
      <c r="D869" s="14"/>
      <c r="E869" s="14"/>
    </row>
    <row r="870" spans="3:5" ht="15" customHeight="1" x14ac:dyDescent="0.25">
      <c r="C870" s="73"/>
      <c r="D870" s="14"/>
      <c r="E870" s="14"/>
    </row>
    <row r="871" spans="3:5" ht="15" customHeight="1" x14ac:dyDescent="0.25">
      <c r="C871" s="73"/>
      <c r="D871" s="14"/>
      <c r="E871" s="14"/>
    </row>
    <row r="872" spans="3:5" ht="15" customHeight="1" x14ac:dyDescent="0.25">
      <c r="C872" s="73"/>
      <c r="D872" s="14"/>
      <c r="E872" s="14"/>
    </row>
    <row r="873" spans="3:5" ht="15" customHeight="1" x14ac:dyDescent="0.25">
      <c r="C873" s="73"/>
      <c r="D873" s="14"/>
      <c r="E873" s="14"/>
    </row>
    <row r="874" spans="3:5" ht="15" customHeight="1" x14ac:dyDescent="0.25">
      <c r="C874" s="73"/>
      <c r="D874" s="14"/>
      <c r="E874" s="14"/>
    </row>
    <row r="875" spans="3:5" ht="15" customHeight="1" x14ac:dyDescent="0.25">
      <c r="C875" s="73"/>
      <c r="D875" s="14"/>
      <c r="E875" s="14"/>
    </row>
    <row r="876" spans="3:5" ht="15" customHeight="1" x14ac:dyDescent="0.25">
      <c r="C876" s="73"/>
      <c r="D876" s="14"/>
      <c r="E876" s="14"/>
    </row>
    <row r="877" spans="3:5" ht="15" customHeight="1" x14ac:dyDescent="0.25">
      <c r="C877" s="73"/>
      <c r="D877" s="14"/>
      <c r="E877" s="14"/>
    </row>
    <row r="878" spans="3:5" ht="15" customHeight="1" x14ac:dyDescent="0.25">
      <c r="C878" s="73"/>
      <c r="D878" s="14"/>
      <c r="E878" s="14"/>
    </row>
    <row r="879" spans="3:5" ht="15" customHeight="1" x14ac:dyDescent="0.25">
      <c r="C879" s="73"/>
      <c r="D879" s="14"/>
      <c r="E879" s="14"/>
    </row>
    <row r="880" spans="3:5" ht="15" customHeight="1" x14ac:dyDescent="0.25">
      <c r="C880" s="73"/>
      <c r="D880" s="14"/>
      <c r="E880" s="14"/>
    </row>
    <row r="881" spans="3:5" ht="15" customHeight="1" x14ac:dyDescent="0.25">
      <c r="C881" s="73"/>
      <c r="D881" s="14"/>
      <c r="E881" s="14"/>
    </row>
    <row r="882" spans="3:5" ht="15" customHeight="1" x14ac:dyDescent="0.25">
      <c r="C882" s="73"/>
      <c r="D882" s="14"/>
      <c r="E882" s="14"/>
    </row>
    <row r="883" spans="3:5" ht="15" customHeight="1" x14ac:dyDescent="0.25">
      <c r="C883" s="73"/>
      <c r="D883" s="14"/>
      <c r="E883" s="14"/>
    </row>
    <row r="884" spans="3:5" ht="15" customHeight="1" x14ac:dyDescent="0.25">
      <c r="C884" s="73"/>
      <c r="D884" s="14"/>
      <c r="E884" s="14"/>
    </row>
    <row r="885" spans="3:5" ht="15" customHeight="1" x14ac:dyDescent="0.25">
      <c r="C885" s="73"/>
      <c r="D885" s="14"/>
      <c r="E885" s="14"/>
    </row>
    <row r="886" spans="3:5" ht="15" customHeight="1" x14ac:dyDescent="0.25">
      <c r="C886" s="73"/>
      <c r="D886" s="14"/>
      <c r="E886" s="14"/>
    </row>
    <row r="887" spans="3:5" ht="15" customHeight="1" x14ac:dyDescent="0.25">
      <c r="C887" s="73"/>
      <c r="D887" s="14"/>
      <c r="E887" s="14"/>
    </row>
    <row r="888" spans="3:5" ht="15" customHeight="1" x14ac:dyDescent="0.25">
      <c r="C888" s="73"/>
      <c r="D888" s="14"/>
      <c r="E888" s="14"/>
    </row>
    <row r="889" spans="3:5" ht="15" customHeight="1" x14ac:dyDescent="0.25">
      <c r="C889" s="73"/>
      <c r="D889" s="14"/>
      <c r="E889" s="14"/>
    </row>
    <row r="890" spans="3:5" ht="15" customHeight="1" x14ac:dyDescent="0.25">
      <c r="C890" s="73"/>
      <c r="D890" s="14"/>
      <c r="E890" s="14"/>
    </row>
    <row r="891" spans="3:5" ht="15" customHeight="1" x14ac:dyDescent="0.25">
      <c r="C891" s="73"/>
      <c r="D891" s="14"/>
      <c r="E891" s="14"/>
    </row>
    <row r="892" spans="3:5" ht="15" customHeight="1" x14ac:dyDescent="0.25">
      <c r="C892" s="73"/>
      <c r="D892" s="14"/>
      <c r="E892" s="14"/>
    </row>
    <row r="893" spans="3:5" ht="15" customHeight="1" x14ac:dyDescent="0.25">
      <c r="C893" s="73"/>
      <c r="D893" s="14"/>
      <c r="E893" s="14"/>
    </row>
    <row r="894" spans="3:5" ht="15" customHeight="1" x14ac:dyDescent="0.25">
      <c r="C894" s="73"/>
      <c r="D894" s="14"/>
      <c r="E894" s="14"/>
    </row>
    <row r="895" spans="3:5" ht="15" customHeight="1" x14ac:dyDescent="0.25">
      <c r="C895" s="73"/>
      <c r="D895" s="14"/>
      <c r="E895" s="14"/>
    </row>
    <row r="896" spans="3:5" ht="15" customHeight="1" x14ac:dyDescent="0.25">
      <c r="C896" s="73"/>
      <c r="D896" s="14"/>
      <c r="E896" s="14"/>
    </row>
    <row r="897" spans="3:5" ht="15" customHeight="1" x14ac:dyDescent="0.25">
      <c r="C897" s="73"/>
      <c r="D897" s="14"/>
      <c r="E897" s="14"/>
    </row>
    <row r="898" spans="3:5" ht="15" customHeight="1" x14ac:dyDescent="0.25">
      <c r="C898" s="73"/>
      <c r="D898" s="14"/>
      <c r="E898" s="14"/>
    </row>
    <row r="899" spans="3:5" ht="15" customHeight="1" x14ac:dyDescent="0.25">
      <c r="C899" s="73"/>
      <c r="D899" s="14"/>
      <c r="E899" s="14"/>
    </row>
    <row r="900" spans="3:5" ht="15" customHeight="1" x14ac:dyDescent="0.25">
      <c r="C900" s="73"/>
      <c r="D900" s="14"/>
      <c r="E900" s="14"/>
    </row>
    <row r="901" spans="3:5" ht="15" customHeight="1" x14ac:dyDescent="0.25">
      <c r="C901" s="73"/>
      <c r="D901" s="14"/>
      <c r="E901" s="14"/>
    </row>
    <row r="902" spans="3:5" ht="15" customHeight="1" x14ac:dyDescent="0.25">
      <c r="C902" s="73"/>
      <c r="D902" s="14"/>
      <c r="E902" s="14"/>
    </row>
    <row r="903" spans="3:5" ht="15" customHeight="1" x14ac:dyDescent="0.25">
      <c r="C903" s="73"/>
      <c r="D903" s="14"/>
      <c r="E903" s="14"/>
    </row>
    <row r="904" spans="3:5" ht="15" customHeight="1" x14ac:dyDescent="0.25">
      <c r="C904" s="73"/>
      <c r="D904" s="14"/>
      <c r="E904" s="14"/>
    </row>
    <row r="905" spans="3:5" ht="15" customHeight="1" x14ac:dyDescent="0.25">
      <c r="C905" s="73"/>
      <c r="D905" s="14"/>
      <c r="E905" s="14"/>
    </row>
    <row r="906" spans="3:5" ht="15" customHeight="1" x14ac:dyDescent="0.25">
      <c r="C906" s="73"/>
      <c r="D906" s="14"/>
      <c r="E906" s="14"/>
    </row>
    <row r="907" spans="3:5" ht="15" customHeight="1" x14ac:dyDescent="0.25">
      <c r="C907" s="73"/>
      <c r="D907" s="14"/>
      <c r="E907" s="14"/>
    </row>
    <row r="908" spans="3:5" ht="15" customHeight="1" x14ac:dyDescent="0.25">
      <c r="C908" s="73"/>
      <c r="D908" s="14"/>
      <c r="E908" s="14"/>
    </row>
    <row r="909" spans="3:5" ht="15" customHeight="1" x14ac:dyDescent="0.25">
      <c r="C909" s="73"/>
      <c r="D909" s="14"/>
      <c r="E909" s="14"/>
    </row>
    <row r="910" spans="3:5" ht="15" customHeight="1" x14ac:dyDescent="0.25">
      <c r="C910" s="73"/>
      <c r="D910" s="14"/>
      <c r="E910" s="14"/>
    </row>
    <row r="911" spans="3:5" ht="15" customHeight="1" x14ac:dyDescent="0.25">
      <c r="C911" s="73"/>
      <c r="D911" s="14"/>
      <c r="E911" s="14"/>
    </row>
    <row r="912" spans="3:5" ht="15" customHeight="1" x14ac:dyDescent="0.25">
      <c r="C912" s="73"/>
      <c r="D912" s="14"/>
      <c r="E912" s="14"/>
    </row>
    <row r="913" spans="3:5" ht="15" customHeight="1" x14ac:dyDescent="0.25">
      <c r="C913" s="73"/>
      <c r="D913" s="14"/>
      <c r="E913" s="14"/>
    </row>
    <row r="914" spans="3:5" ht="15" customHeight="1" x14ac:dyDescent="0.25">
      <c r="C914" s="73"/>
      <c r="D914" s="14"/>
      <c r="E914" s="14"/>
    </row>
    <row r="915" spans="3:5" ht="15" customHeight="1" x14ac:dyDescent="0.25">
      <c r="C915" s="73"/>
      <c r="D915" s="14"/>
      <c r="E915" s="14"/>
    </row>
    <row r="916" spans="3:5" ht="15" customHeight="1" x14ac:dyDescent="0.25">
      <c r="C916" s="73"/>
      <c r="D916" s="14"/>
      <c r="E916" s="14"/>
    </row>
    <row r="917" spans="3:5" ht="15" customHeight="1" x14ac:dyDescent="0.25">
      <c r="C917" s="73"/>
      <c r="D917" s="14"/>
      <c r="E917" s="14"/>
    </row>
    <row r="918" spans="3:5" ht="15" customHeight="1" x14ac:dyDescent="0.25">
      <c r="C918" s="73"/>
      <c r="D918" s="14"/>
      <c r="E918" s="14"/>
    </row>
    <row r="919" spans="3:5" ht="15" customHeight="1" x14ac:dyDescent="0.25">
      <c r="C919" s="73"/>
      <c r="D919" s="14"/>
      <c r="E919" s="14"/>
    </row>
    <row r="920" spans="3:5" ht="15" customHeight="1" x14ac:dyDescent="0.25">
      <c r="C920" s="73"/>
      <c r="D920" s="14"/>
      <c r="E920" s="14"/>
    </row>
    <row r="921" spans="3:5" ht="15" customHeight="1" x14ac:dyDescent="0.25">
      <c r="C921" s="73"/>
      <c r="D921" s="14"/>
      <c r="E921" s="14"/>
    </row>
    <row r="922" spans="3:5" ht="15" customHeight="1" x14ac:dyDescent="0.25">
      <c r="C922" s="73"/>
      <c r="D922" s="14"/>
      <c r="E922" s="14"/>
    </row>
    <row r="923" spans="3:5" ht="15" customHeight="1" x14ac:dyDescent="0.25">
      <c r="C923" s="73"/>
      <c r="D923" s="14"/>
      <c r="E923" s="14"/>
    </row>
    <row r="924" spans="3:5" ht="15" customHeight="1" x14ac:dyDescent="0.25">
      <c r="C924" s="73"/>
      <c r="D924" s="14"/>
      <c r="E924" s="14"/>
    </row>
    <row r="925" spans="3:5" ht="15" customHeight="1" x14ac:dyDescent="0.25">
      <c r="C925" s="73"/>
      <c r="D925" s="14"/>
      <c r="E925" s="14"/>
    </row>
    <row r="926" spans="3:5" ht="15" customHeight="1" x14ac:dyDescent="0.25">
      <c r="C926" s="73"/>
      <c r="D926" s="14"/>
      <c r="E926" s="14"/>
    </row>
    <row r="927" spans="3:5" ht="15" customHeight="1" x14ac:dyDescent="0.25">
      <c r="C927" s="73"/>
      <c r="D927" s="14"/>
      <c r="E927" s="14"/>
    </row>
    <row r="928" spans="3:5" ht="15" customHeight="1" x14ac:dyDescent="0.25">
      <c r="C928" s="73"/>
      <c r="D928" s="14"/>
      <c r="E928" s="14"/>
    </row>
    <row r="929" spans="3:5" ht="15" customHeight="1" x14ac:dyDescent="0.25">
      <c r="C929" s="73"/>
      <c r="D929" s="14"/>
      <c r="E929" s="14"/>
    </row>
    <row r="930" spans="3:5" ht="15" customHeight="1" x14ac:dyDescent="0.25">
      <c r="C930" s="73"/>
      <c r="D930" s="14"/>
      <c r="E930" s="14"/>
    </row>
    <row r="931" spans="3:5" ht="15" customHeight="1" x14ac:dyDescent="0.25">
      <c r="C931" s="73"/>
      <c r="D931" s="14"/>
      <c r="E931" s="14"/>
    </row>
    <row r="932" spans="3:5" ht="15" customHeight="1" x14ac:dyDescent="0.25">
      <c r="C932" s="73"/>
      <c r="D932" s="14"/>
      <c r="E932" s="14"/>
    </row>
    <row r="933" spans="3:5" ht="15" customHeight="1" x14ac:dyDescent="0.25">
      <c r="C933" s="73"/>
      <c r="D933" s="14"/>
      <c r="E933" s="14"/>
    </row>
    <row r="934" spans="3:5" ht="15" customHeight="1" x14ac:dyDescent="0.25">
      <c r="C934" s="73"/>
      <c r="D934" s="14"/>
      <c r="E934" s="14"/>
    </row>
    <row r="935" spans="3:5" ht="15" customHeight="1" x14ac:dyDescent="0.25">
      <c r="C935" s="73"/>
      <c r="D935" s="14"/>
      <c r="E935" s="14"/>
    </row>
    <row r="936" spans="3:5" ht="15" customHeight="1" x14ac:dyDescent="0.25">
      <c r="C936" s="73"/>
      <c r="D936" s="14"/>
      <c r="E936" s="14"/>
    </row>
    <row r="937" spans="3:5" ht="15" customHeight="1" x14ac:dyDescent="0.25">
      <c r="C937" s="73"/>
      <c r="D937" s="14"/>
      <c r="E937" s="14"/>
    </row>
    <row r="938" spans="3:5" ht="15" customHeight="1" x14ac:dyDescent="0.25">
      <c r="C938" s="73"/>
      <c r="D938" s="14"/>
      <c r="E938" s="14"/>
    </row>
    <row r="939" spans="3:5" ht="15" customHeight="1" x14ac:dyDescent="0.25">
      <c r="C939" s="73"/>
      <c r="D939" s="14"/>
      <c r="E939" s="14"/>
    </row>
    <row r="940" spans="3:5" ht="15" customHeight="1" x14ac:dyDescent="0.25">
      <c r="C940" s="73"/>
      <c r="D940" s="14"/>
      <c r="E940" s="14"/>
    </row>
    <row r="941" spans="3:5" ht="15" customHeight="1" x14ac:dyDescent="0.25">
      <c r="C941" s="73"/>
      <c r="D941" s="14"/>
      <c r="E941" s="14"/>
    </row>
    <row r="942" spans="3:5" ht="15" customHeight="1" x14ac:dyDescent="0.25">
      <c r="C942" s="73"/>
      <c r="D942" s="14"/>
      <c r="E942" s="14"/>
    </row>
    <row r="943" spans="3:5" ht="15" customHeight="1" x14ac:dyDescent="0.25">
      <c r="C943" s="73"/>
      <c r="D943" s="14"/>
      <c r="E943" s="14"/>
    </row>
    <row r="944" spans="3:5" ht="15" customHeight="1" x14ac:dyDescent="0.25">
      <c r="C944" s="73"/>
      <c r="D944" s="14"/>
      <c r="E944" s="14"/>
    </row>
    <row r="945" spans="3:5" ht="15" customHeight="1" x14ac:dyDescent="0.25">
      <c r="C945" s="73"/>
      <c r="D945" s="14"/>
      <c r="E945" s="14"/>
    </row>
    <row r="946" spans="3:5" ht="15" customHeight="1" x14ac:dyDescent="0.25">
      <c r="C946" s="73"/>
      <c r="D946" s="14"/>
      <c r="E946" s="14"/>
    </row>
    <row r="947" spans="3:5" ht="15" customHeight="1" x14ac:dyDescent="0.25">
      <c r="C947" s="73"/>
      <c r="D947" s="14"/>
      <c r="E947" s="14"/>
    </row>
    <row r="948" spans="3:5" ht="15" customHeight="1" x14ac:dyDescent="0.25">
      <c r="C948" s="73"/>
      <c r="D948" s="14"/>
      <c r="E948" s="14"/>
    </row>
    <row r="949" spans="3:5" ht="15" customHeight="1" x14ac:dyDescent="0.25">
      <c r="C949" s="73"/>
      <c r="D949" s="14"/>
      <c r="E949" s="14"/>
    </row>
    <row r="950" spans="3:5" ht="15" customHeight="1" x14ac:dyDescent="0.25">
      <c r="C950" s="73"/>
      <c r="D950" s="14"/>
      <c r="E950" s="14"/>
    </row>
    <row r="951" spans="3:5" ht="15" customHeight="1" x14ac:dyDescent="0.25">
      <c r="C951" s="73"/>
      <c r="D951" s="14"/>
      <c r="E951" s="14"/>
    </row>
    <row r="952" spans="3:5" ht="15" customHeight="1" x14ac:dyDescent="0.25">
      <c r="C952" s="73"/>
      <c r="D952" s="14"/>
      <c r="E952" s="14"/>
    </row>
    <row r="953" spans="3:5" ht="15" customHeight="1" x14ac:dyDescent="0.25">
      <c r="C953" s="73"/>
      <c r="D953" s="14"/>
      <c r="E953" s="14"/>
    </row>
    <row r="954" spans="3:5" ht="15" customHeight="1" x14ac:dyDescent="0.25">
      <c r="C954" s="73"/>
    </row>
    <row r="955" spans="3:5" ht="15" customHeight="1" x14ac:dyDescent="0.25">
      <c r="C955" s="73"/>
    </row>
    <row r="956" spans="3:5" ht="15" customHeight="1" x14ac:dyDescent="0.25">
      <c r="C956" s="73"/>
    </row>
    <row r="957" spans="3:5" ht="15" customHeight="1" x14ac:dyDescent="0.25">
      <c r="C957" s="73"/>
    </row>
    <row r="958" spans="3:5" ht="15" customHeight="1" x14ac:dyDescent="0.25">
      <c r="C958" s="73"/>
    </row>
    <row r="959" spans="3:5" ht="15" customHeight="1" x14ac:dyDescent="0.25">
      <c r="C959" s="73"/>
    </row>
    <row r="960" spans="3:5" ht="15" customHeight="1" x14ac:dyDescent="0.25">
      <c r="C960" s="73"/>
    </row>
    <row r="961" spans="3:3" ht="15" customHeight="1" x14ac:dyDescent="0.25">
      <c r="C961" s="73"/>
    </row>
    <row r="962" spans="3:3" ht="15" customHeight="1" x14ac:dyDescent="0.25">
      <c r="C962" s="73"/>
    </row>
    <row r="963" spans="3:3" ht="15" customHeight="1" x14ac:dyDescent="0.25">
      <c r="C963" s="73"/>
    </row>
    <row r="964" spans="3:3" ht="15" customHeight="1" x14ac:dyDescent="0.25">
      <c r="C964" s="73"/>
    </row>
    <row r="965" spans="3:3" ht="15" customHeight="1" x14ac:dyDescent="0.25">
      <c r="C965" s="73"/>
    </row>
    <row r="966" spans="3:3" ht="15" customHeight="1" x14ac:dyDescent="0.25">
      <c r="C966" s="73"/>
    </row>
    <row r="967" spans="3:3" ht="15" customHeight="1" x14ac:dyDescent="0.25">
      <c r="C967" s="73"/>
    </row>
    <row r="968" spans="3:3" ht="15" customHeight="1" x14ac:dyDescent="0.25">
      <c r="C968" s="73"/>
    </row>
    <row r="969" spans="3:3" ht="15" customHeight="1" x14ac:dyDescent="0.25">
      <c r="C969" s="73"/>
    </row>
    <row r="970" spans="3:3" ht="15" customHeight="1" x14ac:dyDescent="0.25">
      <c r="C970" s="73"/>
    </row>
    <row r="971" spans="3:3" ht="15" customHeight="1" x14ac:dyDescent="0.25">
      <c r="C971" s="73"/>
    </row>
    <row r="972" spans="3:3" ht="15" customHeight="1" x14ac:dyDescent="0.25">
      <c r="C972" s="73"/>
    </row>
    <row r="973" spans="3:3" ht="15" customHeight="1" x14ac:dyDescent="0.25">
      <c r="C973" s="73"/>
    </row>
    <row r="974" spans="3:3" ht="15" customHeight="1" x14ac:dyDescent="0.25">
      <c r="C974" s="73"/>
    </row>
    <row r="975" spans="3:3" ht="15" customHeight="1" x14ac:dyDescent="0.25">
      <c r="C975" s="73"/>
    </row>
    <row r="976" spans="3:3" ht="15" customHeight="1" x14ac:dyDescent="0.25">
      <c r="C976" s="73"/>
    </row>
    <row r="977" spans="3:3" ht="15" customHeight="1" x14ac:dyDescent="0.25">
      <c r="C977" s="73"/>
    </row>
    <row r="978" spans="3:3" ht="15" customHeight="1" x14ac:dyDescent="0.25">
      <c r="C978" s="73"/>
    </row>
    <row r="979" spans="3:3" ht="15" customHeight="1" x14ac:dyDescent="0.25">
      <c r="C979" s="73"/>
    </row>
    <row r="980" spans="3:3" ht="15" customHeight="1" x14ac:dyDescent="0.25">
      <c r="C980" s="73"/>
    </row>
    <row r="981" spans="3:3" ht="15" customHeight="1" x14ac:dyDescent="0.25">
      <c r="C981" s="73"/>
    </row>
    <row r="982" spans="3:3" ht="15" customHeight="1" x14ac:dyDescent="0.25">
      <c r="C982" s="73"/>
    </row>
    <row r="983" spans="3:3" ht="15" customHeight="1" x14ac:dyDescent="0.25">
      <c r="C983" s="73"/>
    </row>
    <row r="984" spans="3:3" ht="15" customHeight="1" x14ac:dyDescent="0.25">
      <c r="C984" s="73"/>
    </row>
    <row r="985" spans="3:3" ht="15" customHeight="1" x14ac:dyDescent="0.25">
      <c r="C985" s="73"/>
    </row>
    <row r="986" spans="3:3" ht="15" customHeight="1" x14ac:dyDescent="0.25">
      <c r="C986" s="73"/>
    </row>
    <row r="987" spans="3:3" ht="15" customHeight="1" x14ac:dyDescent="0.25">
      <c r="C987" s="73"/>
    </row>
    <row r="988" spans="3:3" ht="15" customHeight="1" x14ac:dyDescent="0.25">
      <c r="C988" s="73"/>
    </row>
    <row r="989" spans="3:3" ht="15" customHeight="1" x14ac:dyDescent="0.25">
      <c r="C989" s="73"/>
    </row>
    <row r="990" spans="3:3" ht="15" customHeight="1" x14ac:dyDescent="0.25">
      <c r="C990" s="73"/>
    </row>
    <row r="991" spans="3:3" ht="15" customHeight="1" x14ac:dyDescent="0.25">
      <c r="C991" s="73"/>
    </row>
    <row r="992" spans="3:3" ht="15" customHeight="1" x14ac:dyDescent="0.25">
      <c r="C992" s="73"/>
    </row>
    <row r="993" spans="3:3" ht="15" customHeight="1" x14ac:dyDescent="0.25">
      <c r="C993" s="73"/>
    </row>
    <row r="994" spans="3:3" ht="15" customHeight="1" x14ac:dyDescent="0.25">
      <c r="C994" s="73"/>
    </row>
    <row r="995" spans="3:3" ht="15" customHeight="1" x14ac:dyDescent="0.25">
      <c r="C995" s="73"/>
    </row>
    <row r="996" spans="3:3" ht="15" customHeight="1" x14ac:dyDescent="0.25">
      <c r="C996" s="73"/>
    </row>
    <row r="997" spans="3:3" ht="15" customHeight="1" x14ac:dyDescent="0.25">
      <c r="C997" s="73"/>
    </row>
    <row r="998" spans="3:3" ht="15" customHeight="1" x14ac:dyDescent="0.25">
      <c r="C998" s="73"/>
    </row>
    <row r="999" spans="3:3" ht="15" customHeight="1" x14ac:dyDescent="0.25">
      <c r="C999" s="73"/>
    </row>
    <row r="1000" spans="3:3" ht="15" customHeight="1" x14ac:dyDescent="0.25">
      <c r="C1000" s="73"/>
    </row>
  </sheetData>
  <sheetProtection algorithmName="SHA-512" hashValue="VHo2LLf547YYyvjt5+MUuuS27zLvlDq7l0oHeAMJpk9K8C+WrdZBXKsoMXzDPCLvYRPm0/zQLRM34YdkjvvVeA==" saltValue="BXMLuwERxsN6sJ/YypHs5w==" spinCount="100000" sheet="1" scenarios="1" formatCells="0" formatColumns="0" insertRows="0" deleteRows="0" autoFilter="0"/>
  <autoFilter ref="A5:A30" xr:uid="{00000000-0009-0000-0000-000003000000}"/>
  <mergeCells count="1">
    <mergeCell ref="B2:I3"/>
  </mergeCells>
  <phoneticPr fontId="2" type="noConversion"/>
  <pageMargins left="0.71" right="0.71" top="0.75000000000000011" bottom="0.75000000000000011" header="0.31" footer="0.31"/>
  <pageSetup paperSize="9" scale="75" orientation="landscape" r:id="rId1"/>
  <headerFooter>
    <oddHeader>&amp;C&amp;"Calibri,Normal"&amp;K000000De tilrettede Driftsudgifter 2011, Somatik
Skema 4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13.42578125" bestFit="1" customWidth="1"/>
    <col min="3" max="3" width="18.42578125" customWidth="1"/>
    <col min="4" max="4" width="9.85546875" customWidth="1"/>
    <col min="5" max="5" width="7.7109375" bestFit="1" customWidth="1"/>
    <col min="6" max="6" width="8.140625" bestFit="1" customWidth="1"/>
    <col min="7" max="7" width="12.28515625" customWidth="1"/>
    <col min="8" max="8" width="11.7109375" customWidth="1"/>
    <col min="9" max="9" width="109.42578125" bestFit="1" customWidth="1"/>
  </cols>
  <sheetData>
    <row r="1" spans="1:15" ht="15" customHeight="1" x14ac:dyDescent="0.25">
      <c r="A1" s="4" t="s">
        <v>102</v>
      </c>
      <c r="B1" s="2"/>
      <c r="C1" s="2"/>
      <c r="D1" s="2"/>
    </row>
    <row r="2" spans="1:15" ht="15" customHeight="1" x14ac:dyDescent="0.25">
      <c r="B2" s="181" t="s">
        <v>15</v>
      </c>
      <c r="C2" s="181"/>
      <c r="D2" s="181"/>
      <c r="E2" s="181"/>
      <c r="F2" s="181"/>
      <c r="G2" s="181"/>
      <c r="H2" s="181"/>
      <c r="I2" s="181"/>
    </row>
    <row r="3" spans="1:15" ht="15" customHeight="1" x14ac:dyDescent="0.25">
      <c r="B3" s="181"/>
      <c r="C3" s="181"/>
      <c r="D3" s="181"/>
      <c r="E3" s="181"/>
      <c r="F3" s="181"/>
      <c r="G3" s="181"/>
      <c r="H3" s="181"/>
      <c r="I3" s="181"/>
    </row>
    <row r="4" spans="1:15" ht="15" customHeight="1" x14ac:dyDescent="0.25">
      <c r="C4" s="73"/>
      <c r="D4" s="14"/>
      <c r="E4" s="14"/>
    </row>
    <row r="5" spans="1:15" ht="15" customHeight="1" x14ac:dyDescent="0.25">
      <c r="A5" t="s">
        <v>10</v>
      </c>
      <c r="C5" s="15">
        <v>2015</v>
      </c>
      <c r="D5" s="39">
        <v>2014</v>
      </c>
      <c r="E5" s="15">
        <v>2013</v>
      </c>
      <c r="F5" s="2">
        <v>2012</v>
      </c>
      <c r="G5" s="38" t="s">
        <v>117</v>
      </c>
      <c r="H5" s="3" t="s">
        <v>11</v>
      </c>
      <c r="I5" s="5" t="s">
        <v>13</v>
      </c>
    </row>
    <row r="6" spans="1:15" ht="15" customHeight="1" x14ac:dyDescent="0.25">
      <c r="A6" s="49" t="s">
        <v>98</v>
      </c>
      <c r="B6" s="109"/>
      <c r="C6" s="110"/>
      <c r="D6" s="110"/>
      <c r="E6" s="111"/>
      <c r="F6" s="112"/>
      <c r="G6" s="112"/>
      <c r="H6" s="112"/>
      <c r="I6" s="112"/>
    </row>
    <row r="7" spans="1:15" ht="15" customHeight="1" x14ac:dyDescent="0.25">
      <c r="A7" s="16" t="s">
        <v>98</v>
      </c>
      <c r="B7" s="103" t="s">
        <v>26</v>
      </c>
      <c r="C7" s="120"/>
      <c r="D7" s="121"/>
      <c r="E7" s="121"/>
      <c r="F7" s="104"/>
      <c r="G7" s="104">
        <f>IF(ISERROR((C7-D7))=TRUE,"",C7-D7)</f>
        <v>0</v>
      </c>
      <c r="H7" s="104" t="str">
        <f>IF(ISERROR((C7-D7)/D7*100)=TRUE,"",IF(((C7-D7)/D7*100)&lt;-7,FIXED((C7-D7)/D7*100,1,TRUE)&amp;"%  ▼",IF(((C7-D7)/D7*100)&gt;7,FIXED((C7-D7)/D7*100,1,TRUE)&amp;"%  ▲",FIXED((C7-D7)/D7*100,1,TRUE)&amp;"%")))</f>
        <v/>
      </c>
      <c r="I7" s="105"/>
      <c r="J7" s="73"/>
      <c r="K7" s="73"/>
      <c r="L7" s="73"/>
      <c r="M7" s="73"/>
      <c r="N7" s="73"/>
      <c r="O7" s="73"/>
    </row>
    <row r="8" spans="1:15" ht="15" customHeight="1" x14ac:dyDescent="0.25">
      <c r="A8" s="16" t="s">
        <v>98</v>
      </c>
      <c r="B8" s="111" t="s">
        <v>27</v>
      </c>
      <c r="C8" s="118">
        <v>11909.21962881628</v>
      </c>
      <c r="D8" s="116">
        <v>8379</v>
      </c>
      <c r="E8" s="116">
        <v>15822</v>
      </c>
      <c r="F8" s="106">
        <v>1256.5391400000001</v>
      </c>
      <c r="G8" s="106">
        <f t="shared" ref="G8:G30" si="0">IF(ISERROR((C8-D8))=TRUE,"",C8-D8)</f>
        <v>3530.2196288162795</v>
      </c>
      <c r="H8" s="106" t="str">
        <f t="shared" ref="H8:H30" si="1">IF(ISERROR((C8-D8)/D8*100)=TRUE,"",IF(((C8-D8)/D8*100)&lt;-7,FIXED((C8-D8)/D8*100,1,TRUE)&amp;"%  ▼",IF(((C8-D8)/D8*100)&gt;7,FIXED((C8-D8)/D8*100,1,TRUE)&amp;"%  ▲",FIXED((C8-D8)/D8*100,1,TRUE)&amp;"%")))</f>
        <v>42,1%  ▲</v>
      </c>
      <c r="I8" s="117"/>
      <c r="J8" s="73"/>
      <c r="K8" s="73"/>
      <c r="L8" s="73"/>
      <c r="M8" s="73"/>
      <c r="N8" s="73"/>
      <c r="O8" s="73"/>
    </row>
    <row r="9" spans="1:15" ht="15" customHeight="1" x14ac:dyDescent="0.25">
      <c r="A9" s="16" t="s">
        <v>98</v>
      </c>
      <c r="B9" s="103" t="s">
        <v>28</v>
      </c>
      <c r="C9" s="120">
        <v>1050.9250920889015</v>
      </c>
      <c r="D9" s="121">
        <v>1031</v>
      </c>
      <c r="E9" s="104">
        <v>871</v>
      </c>
      <c r="F9" s="104">
        <v>950.61403663758176</v>
      </c>
      <c r="G9" s="104">
        <f t="shared" si="0"/>
        <v>19.925092088901465</v>
      </c>
      <c r="H9" s="104" t="str">
        <f t="shared" si="1"/>
        <v>1,9%</v>
      </c>
      <c r="I9" s="105"/>
      <c r="J9" s="73"/>
      <c r="K9" s="73"/>
      <c r="L9" s="73"/>
      <c r="M9" s="73"/>
      <c r="N9" s="73"/>
      <c r="O9" s="73"/>
    </row>
    <row r="10" spans="1:15" s="2" customFormat="1" ht="15" customHeight="1" x14ac:dyDescent="0.25">
      <c r="A10" s="17" t="s">
        <v>98</v>
      </c>
      <c r="B10" s="142" t="s">
        <v>8</v>
      </c>
      <c r="C10" s="143">
        <f>SUM(C7:C9)</f>
        <v>12960.14472090518</v>
      </c>
      <c r="D10" s="143">
        <f>SUM(D7:D9)</f>
        <v>9410</v>
      </c>
      <c r="E10" s="143">
        <f>SUM(E7:E9)</f>
        <v>16693</v>
      </c>
      <c r="F10" s="143">
        <f>SUM(F7:F9)</f>
        <v>2207.153176637582</v>
      </c>
      <c r="G10" s="97">
        <f t="shared" si="0"/>
        <v>3550.1447209051803</v>
      </c>
      <c r="H10" s="97" t="str">
        <f t="shared" si="1"/>
        <v>37,7%  ▲</v>
      </c>
      <c r="I10" s="144"/>
      <c r="J10" s="15"/>
      <c r="K10" s="15"/>
      <c r="L10" s="15"/>
      <c r="M10" s="15"/>
      <c r="N10" s="15"/>
      <c r="O10" s="15"/>
    </row>
    <row r="11" spans="1:15" ht="15" customHeight="1" x14ac:dyDescent="0.25">
      <c r="A11" s="49" t="s">
        <v>99</v>
      </c>
      <c r="B11" s="148"/>
      <c r="C11" s="121"/>
      <c r="D11" s="121"/>
      <c r="E11" s="104"/>
      <c r="F11" s="155"/>
      <c r="G11" s="104"/>
      <c r="H11" s="104"/>
      <c r="I11" s="148"/>
    </row>
    <row r="12" spans="1:15" ht="15" customHeight="1" x14ac:dyDescent="0.25">
      <c r="A12" s="16" t="s">
        <v>99</v>
      </c>
      <c r="B12" s="111" t="s">
        <v>26</v>
      </c>
      <c r="C12" s="118"/>
      <c r="D12" s="116"/>
      <c r="E12" s="116"/>
      <c r="F12" s="106"/>
      <c r="G12" s="106">
        <f t="shared" si="0"/>
        <v>0</v>
      </c>
      <c r="H12" s="106" t="str">
        <f t="shared" si="1"/>
        <v/>
      </c>
      <c r="I12" s="117"/>
      <c r="J12" s="73"/>
      <c r="K12" s="73"/>
      <c r="L12" s="73"/>
      <c r="M12" s="73"/>
      <c r="N12" s="73"/>
      <c r="O12" s="73"/>
    </row>
    <row r="13" spans="1:15" s="1" customFormat="1" ht="15" customHeight="1" x14ac:dyDescent="0.25">
      <c r="A13" s="16" t="s">
        <v>99</v>
      </c>
      <c r="B13" s="103" t="s">
        <v>27</v>
      </c>
      <c r="C13" s="120">
        <v>60966.501743811743</v>
      </c>
      <c r="D13" s="121">
        <v>60113</v>
      </c>
      <c r="E13" s="87">
        <f>55505+8688</f>
        <v>64193</v>
      </c>
      <c r="F13" s="104">
        <v>21345.731069999998</v>
      </c>
      <c r="G13" s="104">
        <f t="shared" si="0"/>
        <v>853.50174381174293</v>
      </c>
      <c r="H13" s="104" t="str">
        <f t="shared" si="1"/>
        <v>1,4%</v>
      </c>
      <c r="I13" s="105"/>
      <c r="J13" s="74"/>
      <c r="K13" s="74"/>
      <c r="L13" s="74"/>
      <c r="M13" s="74"/>
      <c r="N13" s="74"/>
      <c r="O13" s="74"/>
    </row>
    <row r="14" spans="1:15" ht="15" customHeight="1" x14ac:dyDescent="0.25">
      <c r="A14" s="16" t="s">
        <v>99</v>
      </c>
      <c r="B14" s="111" t="s">
        <v>28</v>
      </c>
      <c r="C14" s="118">
        <v>13323.867167678722</v>
      </c>
      <c r="D14" s="116">
        <v>14154</v>
      </c>
      <c r="E14" s="106">
        <f>12972+4</f>
        <v>12976</v>
      </c>
      <c r="F14" s="106">
        <v>12225.722295106605</v>
      </c>
      <c r="G14" s="106">
        <f t="shared" si="0"/>
        <v>-830.13283232127833</v>
      </c>
      <c r="H14" s="106" t="str">
        <f t="shared" si="1"/>
        <v>-5,9%</v>
      </c>
      <c r="I14" s="117"/>
      <c r="J14" s="73"/>
      <c r="K14" s="73"/>
      <c r="L14" s="73"/>
      <c r="M14" s="73"/>
      <c r="N14" s="73"/>
      <c r="O14" s="73"/>
    </row>
    <row r="15" spans="1:15" s="2" customFormat="1" ht="15" customHeight="1" x14ac:dyDescent="0.25">
      <c r="A15" s="17" t="s">
        <v>99</v>
      </c>
      <c r="B15" s="107" t="s">
        <v>8</v>
      </c>
      <c r="C15" s="108">
        <f>SUM(C12:C14)</f>
        <v>74290.36891149047</v>
      </c>
      <c r="D15" s="108">
        <f>SUM(D12:D14)</f>
        <v>74267</v>
      </c>
      <c r="E15" s="108">
        <f>SUM(E12:E14)</f>
        <v>77169</v>
      </c>
      <c r="F15" s="108">
        <f>SUM(F12:F14)</f>
        <v>33571.453365106601</v>
      </c>
      <c r="G15" s="70">
        <f t="shared" si="0"/>
        <v>23.368911490470055</v>
      </c>
      <c r="H15" s="70" t="str">
        <f t="shared" si="1"/>
        <v>0,0%</v>
      </c>
      <c r="I15" s="122"/>
      <c r="J15" s="15"/>
      <c r="K15" s="15"/>
      <c r="L15" s="15"/>
      <c r="M15" s="15"/>
      <c r="N15" s="15"/>
      <c r="O15" s="15"/>
    </row>
    <row r="16" spans="1:15" ht="15" customHeight="1" x14ac:dyDescent="0.25">
      <c r="A16" s="49" t="s">
        <v>100</v>
      </c>
      <c r="B16" s="112"/>
      <c r="C16" s="116"/>
      <c r="D16" s="116"/>
      <c r="E16" s="106"/>
      <c r="F16" s="154" t="s">
        <v>9</v>
      </c>
      <c r="G16" s="106"/>
      <c r="H16" s="106" t="str">
        <f t="shared" si="1"/>
        <v/>
      </c>
      <c r="I16" s="112"/>
    </row>
    <row r="17" spans="1:15" ht="15" customHeight="1" x14ac:dyDescent="0.25">
      <c r="A17" s="16" t="s">
        <v>100</v>
      </c>
      <c r="B17" s="103" t="s">
        <v>26</v>
      </c>
      <c r="C17" s="120"/>
      <c r="D17" s="121"/>
      <c r="E17" s="121"/>
      <c r="F17" s="104"/>
      <c r="G17" s="104">
        <f t="shared" si="0"/>
        <v>0</v>
      </c>
      <c r="H17" s="104" t="str">
        <f t="shared" si="1"/>
        <v/>
      </c>
      <c r="I17" s="105"/>
      <c r="J17" s="73"/>
      <c r="K17" s="73"/>
      <c r="L17" s="73"/>
      <c r="M17" s="73"/>
      <c r="N17" s="73"/>
      <c r="O17" s="73"/>
    </row>
    <row r="18" spans="1:15" ht="15" customHeight="1" x14ac:dyDescent="0.25">
      <c r="A18" s="16" t="s">
        <v>100</v>
      </c>
      <c r="B18" s="111" t="s">
        <v>27</v>
      </c>
      <c r="C18" s="118">
        <v>14140.78010555024</v>
      </c>
      <c r="D18" s="116">
        <v>17171</v>
      </c>
      <c r="E18" s="116">
        <v>5572</v>
      </c>
      <c r="F18" s="106">
        <v>1991.5190600000001</v>
      </c>
      <c r="G18" s="106">
        <f t="shared" si="0"/>
        <v>-3030.2198944497595</v>
      </c>
      <c r="H18" s="106" t="str">
        <f t="shared" si="1"/>
        <v>-17,6%  ▼</v>
      </c>
      <c r="I18" s="117"/>
      <c r="J18" s="73"/>
      <c r="K18" s="73"/>
      <c r="L18" s="73"/>
      <c r="M18" s="73"/>
      <c r="N18" s="73"/>
      <c r="O18" s="73"/>
    </row>
    <row r="19" spans="1:15" ht="15" customHeight="1" x14ac:dyDescent="0.25">
      <c r="A19" s="16" t="s">
        <v>100</v>
      </c>
      <c r="B19" s="103" t="s">
        <v>28</v>
      </c>
      <c r="C19" s="120">
        <v>466.92751023237696</v>
      </c>
      <c r="D19" s="121">
        <v>386</v>
      </c>
      <c r="E19" s="104">
        <v>59</v>
      </c>
      <c r="F19" s="104">
        <v>40.586588226121648</v>
      </c>
      <c r="G19" s="104">
        <f t="shared" si="0"/>
        <v>80.92751023237696</v>
      </c>
      <c r="H19" s="104" t="str">
        <f t="shared" si="1"/>
        <v>21,0%  ▲</v>
      </c>
      <c r="I19" s="105"/>
      <c r="J19" s="73"/>
      <c r="K19" s="73"/>
      <c r="L19" s="73"/>
      <c r="M19" s="73"/>
      <c r="N19" s="73"/>
      <c r="O19" s="73"/>
    </row>
    <row r="20" spans="1:15" s="2" customFormat="1" ht="15" customHeight="1" x14ac:dyDescent="0.25">
      <c r="A20" s="17" t="s">
        <v>100</v>
      </c>
      <c r="B20" s="142" t="s">
        <v>8</v>
      </c>
      <c r="C20" s="143">
        <f>SUM(C17:C19)</f>
        <v>14607.707615782618</v>
      </c>
      <c r="D20" s="143">
        <f>SUM(D17:D19)</f>
        <v>17557</v>
      </c>
      <c r="E20" s="143">
        <f>SUM(E17:E19)</f>
        <v>5631</v>
      </c>
      <c r="F20" s="143">
        <f>SUM(F17:F19)</f>
        <v>2032.1056482261217</v>
      </c>
      <c r="G20" s="97">
        <f t="shared" si="0"/>
        <v>-2949.2923842173823</v>
      </c>
      <c r="H20" s="97" t="str">
        <f t="shared" si="1"/>
        <v>-16,8%  ▼</v>
      </c>
      <c r="I20" s="144"/>
      <c r="J20" s="15"/>
      <c r="K20" s="15"/>
      <c r="L20" s="15"/>
      <c r="M20" s="15"/>
      <c r="N20" s="15"/>
      <c r="O20" s="15"/>
    </row>
    <row r="21" spans="1:15" ht="15" customHeight="1" x14ac:dyDescent="0.25">
      <c r="A21" s="49" t="s">
        <v>101</v>
      </c>
      <c r="B21" s="148"/>
      <c r="C21" s="121"/>
      <c r="D21" s="121"/>
      <c r="E21" s="104"/>
      <c r="F21" s="155"/>
      <c r="G21" s="104"/>
      <c r="H21" s="104" t="str">
        <f t="shared" si="1"/>
        <v/>
      </c>
      <c r="I21" s="148"/>
    </row>
    <row r="22" spans="1:15" ht="15" customHeight="1" x14ac:dyDescent="0.25">
      <c r="A22" s="16" t="s">
        <v>101</v>
      </c>
      <c r="B22" s="111" t="s">
        <v>26</v>
      </c>
      <c r="C22" s="118"/>
      <c r="D22" s="116"/>
      <c r="E22" s="106"/>
      <c r="F22" s="106" t="s">
        <v>9</v>
      </c>
      <c r="G22" s="106">
        <f t="shared" si="0"/>
        <v>0</v>
      </c>
      <c r="H22" s="106" t="str">
        <f t="shared" si="1"/>
        <v/>
      </c>
      <c r="I22" s="117"/>
      <c r="J22" s="73"/>
      <c r="K22" s="73"/>
      <c r="L22" s="73"/>
      <c r="M22" s="73"/>
      <c r="N22" s="73"/>
      <c r="O22" s="73"/>
    </row>
    <row r="23" spans="1:15" ht="15" customHeight="1" x14ac:dyDescent="0.25">
      <c r="A23" s="16" t="s">
        <v>101</v>
      </c>
      <c r="B23" s="103" t="s">
        <v>27</v>
      </c>
      <c r="C23" s="120"/>
      <c r="D23" s="121"/>
      <c r="E23" s="121">
        <v>0</v>
      </c>
      <c r="F23" s="104">
        <v>598.81131000000005</v>
      </c>
      <c r="G23" s="104">
        <f t="shared" si="0"/>
        <v>0</v>
      </c>
      <c r="H23" s="104" t="str">
        <f t="shared" si="1"/>
        <v/>
      </c>
      <c r="I23" s="105"/>
      <c r="J23" s="73"/>
      <c r="K23" s="73"/>
      <c r="L23" s="73"/>
      <c r="M23" s="73"/>
      <c r="N23" s="73"/>
      <c r="O23" s="73"/>
    </row>
    <row r="24" spans="1:15" ht="15" customHeight="1" x14ac:dyDescent="0.25">
      <c r="A24" s="16" t="s">
        <v>101</v>
      </c>
      <c r="B24" s="111" t="s">
        <v>28</v>
      </c>
      <c r="C24" s="118"/>
      <c r="D24" s="116"/>
      <c r="E24" s="116">
        <v>0</v>
      </c>
      <c r="F24" s="106">
        <v>3.746880029690733</v>
      </c>
      <c r="G24" s="106">
        <f t="shared" si="0"/>
        <v>0</v>
      </c>
      <c r="H24" s="106" t="str">
        <f t="shared" si="1"/>
        <v/>
      </c>
      <c r="I24" s="117"/>
      <c r="J24" s="73"/>
      <c r="K24" s="73"/>
      <c r="L24" s="73"/>
      <c r="M24" s="73"/>
      <c r="N24" s="73"/>
      <c r="O24" s="73"/>
    </row>
    <row r="25" spans="1:15" s="2" customFormat="1" ht="15" customHeight="1" x14ac:dyDescent="0.25">
      <c r="A25" s="17" t="s">
        <v>101</v>
      </c>
      <c r="B25" s="107" t="s">
        <v>8</v>
      </c>
      <c r="C25" s="108">
        <f>SUM(C22:C24)</f>
        <v>0</v>
      </c>
      <c r="D25" s="108">
        <f>SUM(D22:D24)</f>
        <v>0</v>
      </c>
      <c r="E25" s="108">
        <f>SUM(E22:E24)</f>
        <v>0</v>
      </c>
      <c r="F25" s="108">
        <f>SUM(F22:F24)</f>
        <v>602.55819002969076</v>
      </c>
      <c r="G25" s="70">
        <f t="shared" si="0"/>
        <v>0</v>
      </c>
      <c r="H25" s="70" t="str">
        <f t="shared" si="1"/>
        <v/>
      </c>
      <c r="I25" s="122"/>
      <c r="J25" s="15"/>
      <c r="K25" s="15"/>
      <c r="L25" s="15"/>
      <c r="M25" s="15"/>
      <c r="N25" s="15"/>
      <c r="O25" s="15"/>
    </row>
    <row r="26" spans="1:15" ht="15" customHeight="1" x14ac:dyDescent="0.25">
      <c r="A26" s="49" t="s">
        <v>54</v>
      </c>
      <c r="B26" s="112"/>
      <c r="C26" s="116"/>
      <c r="D26" s="116"/>
      <c r="E26" s="106"/>
      <c r="F26" s="154"/>
      <c r="G26" s="106"/>
      <c r="H26" s="106" t="str">
        <f t="shared" si="1"/>
        <v/>
      </c>
      <c r="I26" s="112"/>
    </row>
    <row r="27" spans="1:15" ht="15" customHeight="1" x14ac:dyDescent="0.25">
      <c r="A27" s="16" t="s">
        <v>54</v>
      </c>
      <c r="B27" s="103" t="s">
        <v>26</v>
      </c>
      <c r="C27" s="120"/>
      <c r="D27" s="121"/>
      <c r="E27" s="104"/>
      <c r="F27" s="104" t="s">
        <v>9</v>
      </c>
      <c r="G27" s="104">
        <f t="shared" si="0"/>
        <v>0</v>
      </c>
      <c r="H27" s="104" t="str">
        <f t="shared" si="1"/>
        <v/>
      </c>
      <c r="I27" s="105"/>
      <c r="J27" s="73"/>
      <c r="K27" s="73"/>
      <c r="L27" s="73"/>
      <c r="M27" s="73"/>
      <c r="N27" s="73"/>
      <c r="O27" s="73"/>
    </row>
    <row r="28" spans="1:15" ht="15" customHeight="1" x14ac:dyDescent="0.25">
      <c r="A28" s="16" t="s">
        <v>54</v>
      </c>
      <c r="B28" s="111" t="s">
        <v>27</v>
      </c>
      <c r="C28" s="118"/>
      <c r="D28" s="116"/>
      <c r="E28" s="106"/>
      <c r="F28" s="106" t="s">
        <v>9</v>
      </c>
      <c r="G28" s="106">
        <f t="shared" si="0"/>
        <v>0</v>
      </c>
      <c r="H28" s="106" t="str">
        <f t="shared" si="1"/>
        <v/>
      </c>
      <c r="I28" s="117"/>
      <c r="J28" s="73"/>
      <c r="K28" s="73"/>
      <c r="L28" s="73"/>
      <c r="M28" s="73"/>
      <c r="N28" s="73"/>
      <c r="O28" s="73"/>
    </row>
    <row r="29" spans="1:15" ht="15" customHeight="1" x14ac:dyDescent="0.25">
      <c r="A29" s="16" t="s">
        <v>54</v>
      </c>
      <c r="B29" s="103" t="s">
        <v>28</v>
      </c>
      <c r="C29" s="120"/>
      <c r="D29" s="121"/>
      <c r="E29" s="104"/>
      <c r="F29" s="104" t="s">
        <v>9</v>
      </c>
      <c r="G29" s="104">
        <f t="shared" si="0"/>
        <v>0</v>
      </c>
      <c r="H29" s="104" t="str">
        <f t="shared" si="1"/>
        <v/>
      </c>
      <c r="I29" s="105"/>
      <c r="J29" s="73"/>
      <c r="K29" s="73"/>
      <c r="L29" s="73"/>
      <c r="M29" s="73"/>
      <c r="N29" s="73"/>
      <c r="O29" s="73"/>
    </row>
    <row r="30" spans="1:15" s="2" customFormat="1" ht="15" customHeight="1" x14ac:dyDescent="0.25">
      <c r="A30" s="17" t="s">
        <v>54</v>
      </c>
      <c r="B30" s="40" t="s">
        <v>8</v>
      </c>
      <c r="C30" s="152">
        <f>SUM(C27:C29)</f>
        <v>0</v>
      </c>
      <c r="D30" s="152">
        <f>SUM(D27:D29)</f>
        <v>0</v>
      </c>
      <c r="E30" s="152">
        <f>SUM(E27:E29)</f>
        <v>0</v>
      </c>
      <c r="F30" s="152">
        <f>SUM(F27:F29)</f>
        <v>0</v>
      </c>
      <c r="G30" s="80">
        <f t="shared" si="0"/>
        <v>0</v>
      </c>
      <c r="H30" s="81" t="str">
        <f t="shared" si="1"/>
        <v/>
      </c>
      <c r="I30" s="153"/>
      <c r="J30" s="15"/>
      <c r="K30" s="15"/>
      <c r="L30" s="15"/>
      <c r="M30" s="15"/>
      <c r="N30" s="15"/>
      <c r="O30" s="15"/>
    </row>
    <row r="31" spans="1:15" ht="15" customHeight="1" x14ac:dyDescent="0.25">
      <c r="C31" s="73"/>
      <c r="D31" s="14"/>
      <c r="E31" s="14"/>
    </row>
    <row r="32" spans="1:15" ht="15" customHeight="1" x14ac:dyDescent="0.25">
      <c r="C32" s="73"/>
      <c r="D32" s="14"/>
      <c r="E32" s="14"/>
    </row>
    <row r="33" spans="3:5" ht="15" customHeight="1" x14ac:dyDescent="0.25">
      <c r="C33" s="73"/>
      <c r="D33" s="14"/>
      <c r="E33" s="14"/>
    </row>
    <row r="34" spans="3:5" ht="15" customHeight="1" x14ac:dyDescent="0.25">
      <c r="C34" s="73"/>
      <c r="D34" s="14"/>
      <c r="E34" s="14"/>
    </row>
    <row r="35" spans="3:5" ht="15" customHeight="1" x14ac:dyDescent="0.25">
      <c r="C35" s="73"/>
      <c r="D35" s="14"/>
      <c r="E35" s="14"/>
    </row>
    <row r="36" spans="3:5" ht="15" customHeight="1" x14ac:dyDescent="0.25">
      <c r="C36" s="73"/>
      <c r="D36" s="14"/>
      <c r="E36" s="14"/>
    </row>
    <row r="37" spans="3:5" ht="15" customHeight="1" x14ac:dyDescent="0.25">
      <c r="C37" s="73"/>
      <c r="D37" s="14"/>
      <c r="E37" s="14"/>
    </row>
    <row r="38" spans="3:5" ht="15" customHeight="1" x14ac:dyDescent="0.25">
      <c r="C38" s="73"/>
      <c r="D38" s="14"/>
      <c r="E38" s="14"/>
    </row>
    <row r="39" spans="3:5" ht="15" customHeight="1" x14ac:dyDescent="0.25">
      <c r="C39" s="73"/>
      <c r="D39" s="14"/>
      <c r="E39" s="14"/>
    </row>
    <row r="40" spans="3:5" ht="15" customHeight="1" x14ac:dyDescent="0.25">
      <c r="C40" s="73"/>
      <c r="D40" s="14"/>
      <c r="E40" s="14"/>
    </row>
    <row r="41" spans="3:5" ht="15" customHeight="1" x14ac:dyDescent="0.25">
      <c r="C41" s="73"/>
      <c r="D41" s="14"/>
      <c r="E41" s="14"/>
    </row>
    <row r="42" spans="3:5" ht="15" customHeight="1" x14ac:dyDescent="0.25">
      <c r="C42" s="73"/>
      <c r="D42" s="14"/>
      <c r="E42" s="14"/>
    </row>
    <row r="43" spans="3:5" ht="15" customHeight="1" x14ac:dyDescent="0.25">
      <c r="C43" s="73"/>
      <c r="D43" s="14"/>
      <c r="E43" s="14"/>
    </row>
    <row r="44" spans="3:5" ht="15" customHeight="1" x14ac:dyDescent="0.25">
      <c r="C44" s="73"/>
      <c r="D44" s="14"/>
      <c r="E44" s="14"/>
    </row>
    <row r="45" spans="3:5" ht="15" customHeight="1" x14ac:dyDescent="0.25">
      <c r="C45" s="73"/>
      <c r="D45" s="14"/>
      <c r="E45" s="14"/>
    </row>
    <row r="46" spans="3:5" ht="15" customHeight="1" x14ac:dyDescent="0.25">
      <c r="C46" s="73"/>
      <c r="D46" s="14"/>
      <c r="E46" s="14"/>
    </row>
    <row r="47" spans="3:5" ht="15" customHeight="1" x14ac:dyDescent="0.25">
      <c r="C47" s="73"/>
      <c r="D47" s="14"/>
      <c r="E47" s="14"/>
    </row>
    <row r="48" spans="3:5" ht="15" customHeight="1" x14ac:dyDescent="0.25">
      <c r="C48" s="73"/>
      <c r="D48" s="14"/>
      <c r="E48" s="14"/>
    </row>
    <row r="49" spans="3:5" ht="15" customHeight="1" x14ac:dyDescent="0.25">
      <c r="C49" s="73"/>
      <c r="D49" s="14"/>
      <c r="E49" s="14"/>
    </row>
    <row r="50" spans="3:5" ht="15" customHeight="1" x14ac:dyDescent="0.25">
      <c r="C50" s="73"/>
      <c r="D50" s="14"/>
      <c r="E50" s="14"/>
    </row>
    <row r="51" spans="3:5" ht="15" customHeight="1" x14ac:dyDescent="0.25">
      <c r="C51" s="73"/>
      <c r="D51" s="14"/>
      <c r="E51" s="14"/>
    </row>
    <row r="52" spans="3:5" ht="15" customHeight="1" x14ac:dyDescent="0.25">
      <c r="C52" s="73"/>
      <c r="D52" s="14"/>
      <c r="E52" s="14"/>
    </row>
    <row r="53" spans="3:5" ht="15" customHeight="1" x14ac:dyDescent="0.25">
      <c r="C53" s="73"/>
      <c r="D53" s="14"/>
      <c r="E53" s="14"/>
    </row>
    <row r="54" spans="3:5" ht="15" customHeight="1" x14ac:dyDescent="0.25">
      <c r="C54" s="73"/>
      <c r="D54" s="14"/>
      <c r="E54" s="14"/>
    </row>
    <row r="55" spans="3:5" ht="15" customHeight="1" x14ac:dyDescent="0.25">
      <c r="C55" s="73"/>
      <c r="D55" s="14"/>
      <c r="E55" s="14"/>
    </row>
    <row r="56" spans="3:5" ht="15" customHeight="1" x14ac:dyDescent="0.25">
      <c r="C56" s="73"/>
      <c r="D56" s="14"/>
      <c r="E56" s="14"/>
    </row>
    <row r="57" spans="3:5" ht="15" customHeight="1" x14ac:dyDescent="0.25">
      <c r="C57" s="73"/>
      <c r="D57" s="14"/>
      <c r="E57" s="14"/>
    </row>
    <row r="58" spans="3:5" ht="15" customHeight="1" x14ac:dyDescent="0.25">
      <c r="C58" s="73"/>
      <c r="D58" s="14"/>
      <c r="E58" s="14"/>
    </row>
    <row r="59" spans="3:5" ht="15" customHeight="1" x14ac:dyDescent="0.25">
      <c r="C59" s="73"/>
      <c r="D59" s="14"/>
      <c r="E59" s="14"/>
    </row>
    <row r="60" spans="3:5" ht="15" customHeight="1" x14ac:dyDescent="0.25">
      <c r="C60" s="73"/>
      <c r="D60" s="14"/>
      <c r="E60" s="14"/>
    </row>
    <row r="61" spans="3:5" ht="15" customHeight="1" x14ac:dyDescent="0.25">
      <c r="C61" s="73"/>
      <c r="D61" s="14"/>
      <c r="E61" s="14"/>
    </row>
    <row r="62" spans="3:5" ht="15" customHeight="1" x14ac:dyDescent="0.25">
      <c r="C62" s="73"/>
      <c r="D62" s="14"/>
      <c r="E62" s="14"/>
    </row>
    <row r="63" spans="3:5" ht="15" customHeight="1" x14ac:dyDescent="0.25">
      <c r="C63" s="73"/>
      <c r="D63" s="14"/>
      <c r="E63" s="14"/>
    </row>
    <row r="64" spans="3:5" ht="15" customHeight="1" x14ac:dyDescent="0.25">
      <c r="C64" s="73"/>
      <c r="D64" s="14"/>
      <c r="E64" s="14"/>
    </row>
    <row r="65" spans="3:5" ht="15" customHeight="1" x14ac:dyDescent="0.25">
      <c r="C65" s="73"/>
      <c r="D65" s="14"/>
      <c r="E65" s="14"/>
    </row>
    <row r="66" spans="3:5" ht="15" customHeight="1" x14ac:dyDescent="0.25">
      <c r="C66" s="73"/>
      <c r="D66" s="14"/>
      <c r="E66" s="14"/>
    </row>
    <row r="67" spans="3:5" ht="15" customHeight="1" x14ac:dyDescent="0.25">
      <c r="C67" s="73"/>
      <c r="D67" s="14"/>
      <c r="E67" s="14"/>
    </row>
    <row r="68" spans="3:5" ht="15" customHeight="1" x14ac:dyDescent="0.25">
      <c r="C68" s="73"/>
      <c r="D68" s="14"/>
      <c r="E68" s="14"/>
    </row>
    <row r="69" spans="3:5" ht="15" customHeight="1" x14ac:dyDescent="0.25">
      <c r="C69" s="73"/>
      <c r="D69" s="14"/>
      <c r="E69" s="14"/>
    </row>
    <row r="70" spans="3:5" ht="15" customHeight="1" x14ac:dyDescent="0.25">
      <c r="C70" s="73"/>
      <c r="D70" s="14"/>
      <c r="E70" s="14"/>
    </row>
    <row r="71" spans="3:5" ht="15" customHeight="1" x14ac:dyDescent="0.25">
      <c r="C71" s="73"/>
      <c r="D71" s="14"/>
      <c r="E71" s="14"/>
    </row>
    <row r="72" spans="3:5" ht="15" customHeight="1" x14ac:dyDescent="0.25">
      <c r="C72" s="73"/>
      <c r="D72" s="14"/>
      <c r="E72" s="14"/>
    </row>
    <row r="73" spans="3:5" ht="15" customHeight="1" x14ac:dyDescent="0.25">
      <c r="C73" s="73"/>
      <c r="D73" s="14"/>
      <c r="E73" s="14"/>
    </row>
    <row r="74" spans="3:5" ht="15" customHeight="1" x14ac:dyDescent="0.25">
      <c r="C74" s="73"/>
      <c r="D74" s="14"/>
      <c r="E74" s="14"/>
    </row>
    <row r="75" spans="3:5" ht="15" customHeight="1" x14ac:dyDescent="0.25">
      <c r="C75" s="73"/>
      <c r="D75" s="14"/>
      <c r="E75" s="14"/>
    </row>
    <row r="76" spans="3:5" ht="15" customHeight="1" x14ac:dyDescent="0.25">
      <c r="C76" s="73"/>
      <c r="D76" s="14"/>
      <c r="E76" s="14"/>
    </row>
    <row r="77" spans="3:5" ht="15" customHeight="1" x14ac:dyDescent="0.25">
      <c r="C77" s="73"/>
      <c r="D77" s="14"/>
      <c r="E77" s="14"/>
    </row>
    <row r="78" spans="3:5" ht="15" customHeight="1" x14ac:dyDescent="0.25">
      <c r="C78" s="73"/>
      <c r="D78" s="14"/>
      <c r="E78" s="14"/>
    </row>
    <row r="79" spans="3:5" ht="15" customHeight="1" x14ac:dyDescent="0.25">
      <c r="C79" s="73"/>
      <c r="D79" s="14"/>
      <c r="E79" s="14"/>
    </row>
    <row r="80" spans="3:5" ht="15" customHeight="1" x14ac:dyDescent="0.25">
      <c r="C80" s="73"/>
      <c r="D80" s="14"/>
      <c r="E80" s="14"/>
    </row>
    <row r="81" spans="3:5" ht="15" customHeight="1" x14ac:dyDescent="0.25">
      <c r="C81" s="73"/>
      <c r="D81" s="14"/>
      <c r="E81" s="14"/>
    </row>
    <row r="82" spans="3:5" ht="15" customHeight="1" x14ac:dyDescent="0.25">
      <c r="C82" s="73"/>
      <c r="D82" s="14"/>
      <c r="E82" s="14"/>
    </row>
    <row r="83" spans="3:5" ht="15" customHeight="1" x14ac:dyDescent="0.25">
      <c r="C83" s="73"/>
      <c r="D83" s="14"/>
      <c r="E83" s="14"/>
    </row>
    <row r="84" spans="3:5" ht="15" customHeight="1" x14ac:dyDescent="0.25">
      <c r="C84" s="73"/>
      <c r="D84" s="14"/>
      <c r="E84" s="14"/>
    </row>
    <row r="85" spans="3:5" ht="15" customHeight="1" x14ac:dyDescent="0.25">
      <c r="C85" s="73"/>
      <c r="D85" s="14"/>
      <c r="E85" s="14"/>
    </row>
    <row r="86" spans="3:5" ht="15" customHeight="1" x14ac:dyDescent="0.25">
      <c r="C86" s="73"/>
      <c r="D86" s="14"/>
      <c r="E86" s="14"/>
    </row>
    <row r="87" spans="3:5" ht="15" customHeight="1" x14ac:dyDescent="0.25">
      <c r="C87" s="73"/>
      <c r="D87" s="14"/>
      <c r="E87" s="14"/>
    </row>
    <row r="88" spans="3:5" ht="15" customHeight="1" x14ac:dyDescent="0.25">
      <c r="C88" s="73"/>
      <c r="D88" s="14"/>
      <c r="E88" s="14"/>
    </row>
    <row r="89" spans="3:5" ht="15" customHeight="1" x14ac:dyDescent="0.25">
      <c r="C89" s="73"/>
      <c r="D89" s="14"/>
      <c r="E89" s="14"/>
    </row>
    <row r="90" spans="3:5" ht="15" customHeight="1" x14ac:dyDescent="0.25">
      <c r="C90" s="73"/>
      <c r="D90" s="14"/>
      <c r="E90" s="14"/>
    </row>
    <row r="91" spans="3:5" ht="15" customHeight="1" x14ac:dyDescent="0.25">
      <c r="C91" s="73"/>
      <c r="D91" s="14"/>
      <c r="E91" s="14"/>
    </row>
    <row r="92" spans="3:5" ht="15" customHeight="1" x14ac:dyDescent="0.25">
      <c r="C92" s="73"/>
      <c r="D92" s="14"/>
      <c r="E92" s="14"/>
    </row>
    <row r="93" spans="3:5" ht="15" customHeight="1" x14ac:dyDescent="0.25">
      <c r="C93" s="73"/>
      <c r="D93" s="14"/>
      <c r="E93" s="14"/>
    </row>
    <row r="94" spans="3:5" ht="15" customHeight="1" x14ac:dyDescent="0.25">
      <c r="C94" s="73"/>
      <c r="D94" s="14"/>
      <c r="E94" s="14"/>
    </row>
    <row r="95" spans="3:5" ht="15" customHeight="1" x14ac:dyDescent="0.25">
      <c r="C95" s="73"/>
      <c r="D95" s="14"/>
      <c r="E95" s="14"/>
    </row>
    <row r="96" spans="3:5" ht="15" customHeight="1" x14ac:dyDescent="0.25">
      <c r="C96" s="73"/>
      <c r="D96" s="14"/>
      <c r="E96" s="14"/>
    </row>
    <row r="97" spans="3:5" ht="15" customHeight="1" x14ac:dyDescent="0.25">
      <c r="C97" s="73"/>
      <c r="D97" s="14"/>
      <c r="E97" s="14"/>
    </row>
    <row r="98" spans="3:5" ht="15" customHeight="1" x14ac:dyDescent="0.25">
      <c r="C98" s="73"/>
      <c r="D98" s="14"/>
      <c r="E98" s="14"/>
    </row>
    <row r="99" spans="3:5" ht="15" customHeight="1" x14ac:dyDescent="0.25">
      <c r="C99" s="73"/>
      <c r="D99" s="14"/>
      <c r="E99" s="14"/>
    </row>
    <row r="100" spans="3:5" ht="15" customHeight="1" x14ac:dyDescent="0.25">
      <c r="C100" s="73"/>
      <c r="D100" s="14"/>
      <c r="E100" s="14"/>
    </row>
    <row r="101" spans="3:5" ht="15" customHeight="1" x14ac:dyDescent="0.25">
      <c r="C101" s="73"/>
      <c r="D101" s="14"/>
      <c r="E101" s="14"/>
    </row>
    <row r="102" spans="3:5" ht="15" customHeight="1" x14ac:dyDescent="0.25">
      <c r="C102" s="73"/>
      <c r="D102" s="14"/>
      <c r="E102" s="14"/>
    </row>
    <row r="103" spans="3:5" ht="15" customHeight="1" x14ac:dyDescent="0.25">
      <c r="C103" s="73"/>
      <c r="D103" s="14"/>
      <c r="E103" s="14"/>
    </row>
    <row r="104" spans="3:5" ht="15" customHeight="1" x14ac:dyDescent="0.25">
      <c r="C104" s="73"/>
      <c r="D104" s="14"/>
      <c r="E104" s="14"/>
    </row>
    <row r="105" spans="3:5" ht="15" customHeight="1" x14ac:dyDescent="0.25">
      <c r="C105" s="73"/>
      <c r="D105" s="14"/>
      <c r="E105" s="14"/>
    </row>
    <row r="106" spans="3:5" ht="15" customHeight="1" x14ac:dyDescent="0.25">
      <c r="C106" s="73"/>
      <c r="D106" s="14"/>
      <c r="E106" s="14"/>
    </row>
    <row r="107" spans="3:5" ht="15" customHeight="1" x14ac:dyDescent="0.25">
      <c r="C107" s="73"/>
      <c r="D107" s="14"/>
      <c r="E107" s="14"/>
    </row>
    <row r="108" spans="3:5" ht="15" customHeight="1" x14ac:dyDescent="0.25">
      <c r="C108" s="73"/>
      <c r="D108" s="14"/>
      <c r="E108" s="14"/>
    </row>
    <row r="109" spans="3:5" ht="15" customHeight="1" x14ac:dyDescent="0.25">
      <c r="C109" s="73"/>
      <c r="D109" s="14"/>
      <c r="E109" s="14"/>
    </row>
    <row r="110" spans="3:5" ht="15" customHeight="1" x14ac:dyDescent="0.25">
      <c r="C110" s="73"/>
      <c r="D110" s="14"/>
      <c r="E110" s="14"/>
    </row>
    <row r="111" spans="3:5" ht="15" customHeight="1" x14ac:dyDescent="0.25">
      <c r="C111" s="73"/>
      <c r="D111" s="14"/>
      <c r="E111" s="14"/>
    </row>
    <row r="112" spans="3:5" ht="15" customHeight="1" x14ac:dyDescent="0.25">
      <c r="C112" s="73"/>
      <c r="D112" s="14"/>
      <c r="E112" s="14"/>
    </row>
    <row r="113" spans="3:5" ht="15" customHeight="1" x14ac:dyDescent="0.25">
      <c r="C113" s="73"/>
      <c r="D113" s="14"/>
      <c r="E113" s="14"/>
    </row>
    <row r="114" spans="3:5" ht="15" customHeight="1" x14ac:dyDescent="0.25">
      <c r="C114" s="73"/>
      <c r="D114" s="14"/>
      <c r="E114" s="14"/>
    </row>
    <row r="115" spans="3:5" ht="15" customHeight="1" x14ac:dyDescent="0.25">
      <c r="C115" s="73"/>
      <c r="D115" s="14"/>
      <c r="E115" s="14"/>
    </row>
    <row r="116" spans="3:5" ht="15" customHeight="1" x14ac:dyDescent="0.25">
      <c r="C116" s="73"/>
      <c r="D116" s="14"/>
      <c r="E116" s="14"/>
    </row>
    <row r="117" spans="3:5" ht="15" customHeight="1" x14ac:dyDescent="0.25">
      <c r="C117" s="73"/>
      <c r="D117" s="14"/>
      <c r="E117" s="14"/>
    </row>
    <row r="118" spans="3:5" ht="15" customHeight="1" x14ac:dyDescent="0.25">
      <c r="C118" s="73"/>
      <c r="D118" s="14"/>
      <c r="E118" s="14"/>
    </row>
    <row r="119" spans="3:5" ht="15" customHeight="1" x14ac:dyDescent="0.25">
      <c r="C119" s="73"/>
      <c r="D119" s="14"/>
      <c r="E119" s="14"/>
    </row>
    <row r="120" spans="3:5" ht="15" customHeight="1" x14ac:dyDescent="0.25">
      <c r="C120" s="73"/>
      <c r="D120" s="14"/>
      <c r="E120" s="14"/>
    </row>
    <row r="121" spans="3:5" ht="15" customHeight="1" x14ac:dyDescent="0.25">
      <c r="C121" s="73"/>
      <c r="D121" s="14"/>
      <c r="E121" s="14"/>
    </row>
    <row r="122" spans="3:5" ht="15" customHeight="1" x14ac:dyDescent="0.25">
      <c r="C122" s="73"/>
      <c r="D122" s="14"/>
      <c r="E122" s="14"/>
    </row>
    <row r="123" spans="3:5" ht="15" customHeight="1" x14ac:dyDescent="0.25">
      <c r="C123" s="73"/>
      <c r="D123" s="14"/>
      <c r="E123" s="14"/>
    </row>
    <row r="124" spans="3:5" ht="15" customHeight="1" x14ac:dyDescent="0.25">
      <c r="C124" s="73"/>
      <c r="D124" s="14"/>
      <c r="E124" s="14"/>
    </row>
    <row r="125" spans="3:5" ht="15" customHeight="1" x14ac:dyDescent="0.25">
      <c r="C125" s="73"/>
      <c r="D125" s="14"/>
      <c r="E125" s="14"/>
    </row>
    <row r="126" spans="3:5" ht="15" customHeight="1" x14ac:dyDescent="0.25">
      <c r="C126" s="73"/>
      <c r="D126" s="14"/>
      <c r="E126" s="14"/>
    </row>
    <row r="127" spans="3:5" ht="15" customHeight="1" x14ac:dyDescent="0.25">
      <c r="C127" s="73"/>
      <c r="D127" s="14"/>
      <c r="E127" s="14"/>
    </row>
    <row r="128" spans="3:5" ht="15" customHeight="1" x14ac:dyDescent="0.25">
      <c r="C128" s="73"/>
      <c r="D128" s="14"/>
      <c r="E128" s="14"/>
    </row>
    <row r="129" spans="3:5" ht="15" customHeight="1" x14ac:dyDescent="0.25">
      <c r="C129" s="73"/>
      <c r="D129" s="14"/>
      <c r="E129" s="14"/>
    </row>
    <row r="130" spans="3:5" ht="15" customHeight="1" x14ac:dyDescent="0.25">
      <c r="C130" s="73"/>
      <c r="D130" s="14"/>
      <c r="E130" s="14"/>
    </row>
    <row r="131" spans="3:5" ht="15" customHeight="1" x14ac:dyDescent="0.25">
      <c r="C131" s="73"/>
      <c r="D131" s="14"/>
      <c r="E131" s="14"/>
    </row>
    <row r="132" spans="3:5" ht="15" customHeight="1" x14ac:dyDescent="0.25">
      <c r="C132" s="73"/>
      <c r="D132" s="14"/>
      <c r="E132" s="14"/>
    </row>
    <row r="133" spans="3:5" ht="15" customHeight="1" x14ac:dyDescent="0.25">
      <c r="C133" s="73"/>
      <c r="D133" s="14"/>
      <c r="E133" s="14"/>
    </row>
    <row r="134" spans="3:5" ht="15" customHeight="1" x14ac:dyDescent="0.25">
      <c r="C134" s="73"/>
      <c r="D134" s="14"/>
      <c r="E134" s="14"/>
    </row>
    <row r="135" spans="3:5" ht="15" customHeight="1" x14ac:dyDescent="0.25">
      <c r="C135" s="73"/>
      <c r="D135" s="14"/>
      <c r="E135" s="14"/>
    </row>
    <row r="136" spans="3:5" ht="15" customHeight="1" x14ac:dyDescent="0.25">
      <c r="C136" s="73"/>
      <c r="D136" s="14"/>
      <c r="E136" s="14"/>
    </row>
    <row r="137" spans="3:5" ht="15" customHeight="1" x14ac:dyDescent="0.25">
      <c r="C137" s="73"/>
      <c r="D137" s="14"/>
      <c r="E137" s="14"/>
    </row>
    <row r="138" spans="3:5" ht="15" customHeight="1" x14ac:dyDescent="0.25">
      <c r="C138" s="73"/>
      <c r="D138" s="14"/>
      <c r="E138" s="14"/>
    </row>
    <row r="139" spans="3:5" ht="15" customHeight="1" x14ac:dyDescent="0.25">
      <c r="C139" s="73"/>
      <c r="D139" s="14"/>
      <c r="E139" s="14"/>
    </row>
    <row r="140" spans="3:5" ht="15" customHeight="1" x14ac:dyDescent="0.25">
      <c r="C140" s="73"/>
      <c r="D140" s="14"/>
      <c r="E140" s="14"/>
    </row>
    <row r="141" spans="3:5" ht="15" customHeight="1" x14ac:dyDescent="0.25">
      <c r="C141" s="73"/>
      <c r="D141" s="14"/>
      <c r="E141" s="14"/>
    </row>
    <row r="142" spans="3:5" ht="15" customHeight="1" x14ac:dyDescent="0.25">
      <c r="C142" s="73"/>
      <c r="D142" s="14"/>
      <c r="E142" s="14"/>
    </row>
    <row r="143" spans="3:5" ht="15" customHeight="1" x14ac:dyDescent="0.25">
      <c r="C143" s="73"/>
      <c r="D143" s="14"/>
      <c r="E143" s="14"/>
    </row>
    <row r="144" spans="3:5" ht="15" customHeight="1" x14ac:dyDescent="0.25">
      <c r="C144" s="73"/>
      <c r="D144" s="14"/>
      <c r="E144" s="14"/>
    </row>
    <row r="145" spans="3:5" ht="15" customHeight="1" x14ac:dyDescent="0.25">
      <c r="C145" s="73"/>
      <c r="D145" s="14"/>
      <c r="E145" s="14"/>
    </row>
    <row r="146" spans="3:5" ht="15" customHeight="1" x14ac:dyDescent="0.25">
      <c r="C146" s="73"/>
      <c r="D146" s="14"/>
      <c r="E146" s="14"/>
    </row>
    <row r="147" spans="3:5" ht="15" customHeight="1" x14ac:dyDescent="0.25">
      <c r="C147" s="73"/>
      <c r="D147" s="14"/>
      <c r="E147" s="14"/>
    </row>
    <row r="148" spans="3:5" ht="15" customHeight="1" x14ac:dyDescent="0.25">
      <c r="C148" s="73"/>
      <c r="D148" s="14"/>
      <c r="E148" s="14"/>
    </row>
    <row r="149" spans="3:5" ht="15" customHeight="1" x14ac:dyDescent="0.25">
      <c r="C149" s="73"/>
      <c r="D149" s="14"/>
      <c r="E149" s="14"/>
    </row>
    <row r="150" spans="3:5" ht="15" customHeight="1" x14ac:dyDescent="0.25">
      <c r="C150" s="73"/>
      <c r="D150" s="14"/>
      <c r="E150" s="14"/>
    </row>
    <row r="151" spans="3:5" ht="15" customHeight="1" x14ac:dyDescent="0.25">
      <c r="C151" s="73"/>
      <c r="D151" s="14"/>
      <c r="E151" s="14"/>
    </row>
    <row r="152" spans="3:5" ht="15" customHeight="1" x14ac:dyDescent="0.25">
      <c r="C152" s="73"/>
      <c r="D152" s="14"/>
      <c r="E152" s="14"/>
    </row>
    <row r="153" spans="3:5" ht="15" customHeight="1" x14ac:dyDescent="0.25">
      <c r="C153" s="73"/>
      <c r="D153" s="14"/>
      <c r="E153" s="14"/>
    </row>
    <row r="154" spans="3:5" ht="15" customHeight="1" x14ac:dyDescent="0.25">
      <c r="C154" s="73"/>
      <c r="D154" s="14"/>
      <c r="E154" s="14"/>
    </row>
    <row r="155" spans="3:5" ht="15" customHeight="1" x14ac:dyDescent="0.25">
      <c r="C155" s="73"/>
      <c r="D155" s="14"/>
      <c r="E155" s="14"/>
    </row>
    <row r="156" spans="3:5" ht="15" customHeight="1" x14ac:dyDescent="0.25">
      <c r="C156" s="73"/>
      <c r="D156" s="14"/>
      <c r="E156" s="14"/>
    </row>
    <row r="157" spans="3:5" ht="15" customHeight="1" x14ac:dyDescent="0.25">
      <c r="C157" s="73"/>
      <c r="D157" s="14"/>
      <c r="E157" s="14"/>
    </row>
    <row r="158" spans="3:5" ht="15" customHeight="1" x14ac:dyDescent="0.25">
      <c r="C158" s="73"/>
      <c r="D158" s="14"/>
      <c r="E158" s="14"/>
    </row>
    <row r="159" spans="3:5" ht="15" customHeight="1" x14ac:dyDescent="0.25">
      <c r="C159" s="73"/>
      <c r="D159" s="14"/>
      <c r="E159" s="14"/>
    </row>
    <row r="160" spans="3:5" ht="15" customHeight="1" x14ac:dyDescent="0.25">
      <c r="C160" s="73"/>
      <c r="D160" s="14"/>
      <c r="E160" s="14"/>
    </row>
    <row r="161" spans="3:5" ht="15" customHeight="1" x14ac:dyDescent="0.25">
      <c r="C161" s="73"/>
      <c r="D161" s="14"/>
      <c r="E161" s="14"/>
    </row>
    <row r="162" spans="3:5" ht="15" customHeight="1" x14ac:dyDescent="0.25">
      <c r="C162" s="73"/>
      <c r="D162" s="14"/>
      <c r="E162" s="14"/>
    </row>
    <row r="163" spans="3:5" ht="15" customHeight="1" x14ac:dyDescent="0.25">
      <c r="C163" s="73"/>
      <c r="D163" s="14"/>
      <c r="E163" s="14"/>
    </row>
    <row r="164" spans="3:5" ht="15" customHeight="1" x14ac:dyDescent="0.25">
      <c r="C164" s="73"/>
      <c r="D164" s="14"/>
      <c r="E164" s="14"/>
    </row>
    <row r="165" spans="3:5" ht="15" customHeight="1" x14ac:dyDescent="0.25">
      <c r="C165" s="73"/>
      <c r="D165" s="14"/>
      <c r="E165" s="14"/>
    </row>
    <row r="166" spans="3:5" ht="15" customHeight="1" x14ac:dyDescent="0.25">
      <c r="C166" s="73"/>
      <c r="D166" s="14"/>
      <c r="E166" s="14"/>
    </row>
    <row r="167" spans="3:5" ht="15" customHeight="1" x14ac:dyDescent="0.25">
      <c r="C167" s="73"/>
      <c r="D167" s="14"/>
      <c r="E167" s="14"/>
    </row>
    <row r="168" spans="3:5" ht="15" customHeight="1" x14ac:dyDescent="0.25">
      <c r="C168" s="73"/>
      <c r="D168" s="14"/>
      <c r="E168" s="14"/>
    </row>
    <row r="169" spans="3:5" ht="15" customHeight="1" x14ac:dyDescent="0.25">
      <c r="C169" s="73"/>
      <c r="D169" s="14"/>
      <c r="E169" s="14"/>
    </row>
    <row r="170" spans="3:5" ht="15" customHeight="1" x14ac:dyDescent="0.25">
      <c r="C170" s="73"/>
      <c r="D170" s="14"/>
      <c r="E170" s="14"/>
    </row>
    <row r="171" spans="3:5" ht="15" customHeight="1" x14ac:dyDescent="0.25">
      <c r="C171" s="73"/>
      <c r="D171" s="14"/>
      <c r="E171" s="14"/>
    </row>
    <row r="172" spans="3:5" ht="15" customHeight="1" x14ac:dyDescent="0.25">
      <c r="C172" s="73"/>
      <c r="D172" s="14"/>
      <c r="E172" s="14"/>
    </row>
    <row r="173" spans="3:5" ht="15" customHeight="1" x14ac:dyDescent="0.25">
      <c r="C173" s="73"/>
      <c r="D173" s="14"/>
      <c r="E173" s="14"/>
    </row>
    <row r="174" spans="3:5" ht="15" customHeight="1" x14ac:dyDescent="0.25">
      <c r="C174" s="73"/>
      <c r="D174" s="14"/>
      <c r="E174" s="14"/>
    </row>
    <row r="175" spans="3:5" ht="15" customHeight="1" x14ac:dyDescent="0.25">
      <c r="C175" s="73"/>
      <c r="D175" s="14"/>
      <c r="E175" s="14"/>
    </row>
    <row r="176" spans="3:5" ht="15" customHeight="1" x14ac:dyDescent="0.25">
      <c r="C176" s="73"/>
      <c r="D176" s="14"/>
      <c r="E176" s="14"/>
    </row>
    <row r="177" spans="3:5" ht="15" customHeight="1" x14ac:dyDescent="0.25">
      <c r="C177" s="73"/>
      <c r="D177" s="14"/>
      <c r="E177" s="14"/>
    </row>
    <row r="178" spans="3:5" ht="15" customHeight="1" x14ac:dyDescent="0.25">
      <c r="C178" s="73"/>
      <c r="D178" s="14"/>
      <c r="E178" s="14"/>
    </row>
    <row r="179" spans="3:5" ht="15" customHeight="1" x14ac:dyDescent="0.25">
      <c r="C179" s="73"/>
      <c r="D179" s="14"/>
      <c r="E179" s="14"/>
    </row>
    <row r="180" spans="3:5" ht="15" customHeight="1" x14ac:dyDescent="0.25">
      <c r="C180" s="73"/>
      <c r="D180" s="14"/>
      <c r="E180" s="14"/>
    </row>
    <row r="181" spans="3:5" ht="15" customHeight="1" x14ac:dyDescent="0.25">
      <c r="C181" s="73"/>
      <c r="D181" s="14"/>
      <c r="E181" s="14"/>
    </row>
    <row r="182" spans="3:5" ht="15" customHeight="1" x14ac:dyDescent="0.25">
      <c r="C182" s="73"/>
      <c r="D182" s="14"/>
      <c r="E182" s="14"/>
    </row>
    <row r="183" spans="3:5" ht="15" customHeight="1" x14ac:dyDescent="0.25">
      <c r="C183" s="73"/>
      <c r="D183" s="14"/>
      <c r="E183" s="14"/>
    </row>
    <row r="184" spans="3:5" ht="15" customHeight="1" x14ac:dyDescent="0.25">
      <c r="C184" s="73"/>
      <c r="D184" s="14"/>
      <c r="E184" s="14"/>
    </row>
    <row r="185" spans="3:5" ht="15" customHeight="1" x14ac:dyDescent="0.25">
      <c r="C185" s="73"/>
      <c r="D185" s="14"/>
      <c r="E185" s="14"/>
    </row>
    <row r="186" spans="3:5" ht="15" customHeight="1" x14ac:dyDescent="0.25">
      <c r="C186" s="73"/>
      <c r="D186" s="14"/>
      <c r="E186" s="14"/>
    </row>
    <row r="187" spans="3:5" ht="15" customHeight="1" x14ac:dyDescent="0.25">
      <c r="C187" s="73"/>
      <c r="D187" s="14"/>
      <c r="E187" s="14"/>
    </row>
    <row r="188" spans="3:5" ht="15" customHeight="1" x14ac:dyDescent="0.25">
      <c r="C188" s="73"/>
      <c r="D188" s="14"/>
      <c r="E188" s="14"/>
    </row>
    <row r="189" spans="3:5" ht="15" customHeight="1" x14ac:dyDescent="0.25">
      <c r="C189" s="73"/>
      <c r="D189" s="14"/>
      <c r="E189" s="14"/>
    </row>
    <row r="190" spans="3:5" ht="15" customHeight="1" x14ac:dyDescent="0.25">
      <c r="C190" s="73"/>
      <c r="D190" s="14"/>
      <c r="E190" s="14"/>
    </row>
    <row r="191" spans="3:5" ht="15" customHeight="1" x14ac:dyDescent="0.25">
      <c r="C191" s="73"/>
      <c r="D191" s="14"/>
      <c r="E191" s="14"/>
    </row>
    <row r="192" spans="3:5" ht="15" customHeight="1" x14ac:dyDescent="0.25">
      <c r="C192" s="73"/>
      <c r="D192" s="14"/>
      <c r="E192" s="14"/>
    </row>
    <row r="193" spans="3:5" ht="15" customHeight="1" x14ac:dyDescent="0.25">
      <c r="C193" s="73"/>
      <c r="D193" s="14"/>
      <c r="E193" s="14"/>
    </row>
    <row r="194" spans="3:5" ht="15" customHeight="1" x14ac:dyDescent="0.25">
      <c r="C194" s="73"/>
      <c r="D194" s="14"/>
      <c r="E194" s="14"/>
    </row>
    <row r="195" spans="3:5" ht="15" customHeight="1" x14ac:dyDescent="0.25">
      <c r="C195" s="73"/>
      <c r="D195" s="14"/>
      <c r="E195" s="14"/>
    </row>
    <row r="196" spans="3:5" ht="15" customHeight="1" x14ac:dyDescent="0.25">
      <c r="C196" s="73"/>
      <c r="D196" s="14"/>
      <c r="E196" s="14"/>
    </row>
    <row r="197" spans="3:5" ht="15" customHeight="1" x14ac:dyDescent="0.25">
      <c r="C197" s="73"/>
      <c r="D197" s="14"/>
      <c r="E197" s="14"/>
    </row>
    <row r="198" spans="3:5" ht="15" customHeight="1" x14ac:dyDescent="0.25">
      <c r="C198" s="73"/>
      <c r="D198" s="14"/>
      <c r="E198" s="14"/>
    </row>
    <row r="199" spans="3:5" ht="15" customHeight="1" x14ac:dyDescent="0.25">
      <c r="C199" s="73"/>
      <c r="D199" s="14"/>
      <c r="E199" s="14"/>
    </row>
    <row r="200" spans="3:5" ht="15" customHeight="1" x14ac:dyDescent="0.25">
      <c r="C200" s="73"/>
      <c r="D200" s="14"/>
      <c r="E200" s="14"/>
    </row>
    <row r="201" spans="3:5" ht="15" customHeight="1" x14ac:dyDescent="0.25">
      <c r="C201" s="73"/>
      <c r="D201" s="14"/>
      <c r="E201" s="14"/>
    </row>
    <row r="202" spans="3:5" ht="15" customHeight="1" x14ac:dyDescent="0.25">
      <c r="C202" s="73"/>
      <c r="D202" s="14"/>
      <c r="E202" s="14"/>
    </row>
    <row r="203" spans="3:5" ht="15" customHeight="1" x14ac:dyDescent="0.25">
      <c r="C203" s="73"/>
      <c r="D203" s="14"/>
      <c r="E203" s="14"/>
    </row>
    <row r="204" spans="3:5" ht="15" customHeight="1" x14ac:dyDescent="0.25">
      <c r="C204" s="73"/>
      <c r="D204" s="14"/>
      <c r="E204" s="14"/>
    </row>
    <row r="205" spans="3:5" ht="15" customHeight="1" x14ac:dyDescent="0.25">
      <c r="C205" s="73"/>
      <c r="D205" s="14"/>
      <c r="E205" s="14"/>
    </row>
    <row r="206" spans="3:5" ht="15" customHeight="1" x14ac:dyDescent="0.25">
      <c r="C206" s="73"/>
      <c r="D206" s="14"/>
      <c r="E206" s="14"/>
    </row>
    <row r="207" spans="3:5" ht="15" customHeight="1" x14ac:dyDescent="0.25">
      <c r="C207" s="73"/>
      <c r="D207" s="14"/>
      <c r="E207" s="14"/>
    </row>
    <row r="208" spans="3:5" ht="15" customHeight="1" x14ac:dyDescent="0.25">
      <c r="C208" s="73"/>
      <c r="D208" s="14"/>
      <c r="E208" s="14"/>
    </row>
    <row r="209" spans="3:5" ht="15" customHeight="1" x14ac:dyDescent="0.25">
      <c r="C209" s="73"/>
      <c r="D209" s="14"/>
      <c r="E209" s="14"/>
    </row>
    <row r="210" spans="3:5" ht="15" customHeight="1" x14ac:dyDescent="0.25">
      <c r="C210" s="73"/>
      <c r="D210" s="14"/>
      <c r="E210" s="14"/>
    </row>
    <row r="211" spans="3:5" ht="15" customHeight="1" x14ac:dyDescent="0.25">
      <c r="C211" s="73"/>
      <c r="D211" s="14"/>
      <c r="E211" s="14"/>
    </row>
    <row r="212" spans="3:5" ht="15" customHeight="1" x14ac:dyDescent="0.25">
      <c r="C212" s="73"/>
      <c r="D212" s="14"/>
      <c r="E212" s="14"/>
    </row>
    <row r="213" spans="3:5" ht="15" customHeight="1" x14ac:dyDescent="0.25">
      <c r="C213" s="73"/>
      <c r="D213" s="14"/>
      <c r="E213" s="14"/>
    </row>
    <row r="214" spans="3:5" ht="15" customHeight="1" x14ac:dyDescent="0.25">
      <c r="C214" s="73"/>
      <c r="D214" s="14"/>
      <c r="E214" s="14"/>
    </row>
    <row r="215" spans="3:5" ht="15" customHeight="1" x14ac:dyDescent="0.25">
      <c r="C215" s="73"/>
      <c r="D215" s="14"/>
      <c r="E215" s="14"/>
    </row>
    <row r="216" spans="3:5" ht="15" customHeight="1" x14ac:dyDescent="0.25">
      <c r="C216" s="73"/>
      <c r="D216" s="14"/>
      <c r="E216" s="14"/>
    </row>
    <row r="217" spans="3:5" ht="15" customHeight="1" x14ac:dyDescent="0.25">
      <c r="C217" s="73"/>
      <c r="D217" s="14"/>
      <c r="E217" s="14"/>
    </row>
    <row r="218" spans="3:5" ht="15" customHeight="1" x14ac:dyDescent="0.25">
      <c r="C218" s="73"/>
      <c r="D218" s="14"/>
      <c r="E218" s="14"/>
    </row>
    <row r="219" spans="3:5" ht="15" customHeight="1" x14ac:dyDescent="0.25">
      <c r="C219" s="73"/>
      <c r="D219" s="14"/>
      <c r="E219" s="14"/>
    </row>
    <row r="220" spans="3:5" ht="15" customHeight="1" x14ac:dyDescent="0.25">
      <c r="C220" s="73"/>
      <c r="D220" s="14"/>
      <c r="E220" s="14"/>
    </row>
    <row r="221" spans="3:5" ht="15" customHeight="1" x14ac:dyDescent="0.25">
      <c r="C221" s="73"/>
      <c r="D221" s="14"/>
      <c r="E221" s="14"/>
    </row>
    <row r="222" spans="3:5" ht="15" customHeight="1" x14ac:dyDescent="0.25">
      <c r="C222" s="73"/>
      <c r="D222" s="14"/>
      <c r="E222" s="14"/>
    </row>
    <row r="223" spans="3:5" ht="15" customHeight="1" x14ac:dyDescent="0.25">
      <c r="C223" s="73"/>
      <c r="D223" s="14"/>
      <c r="E223" s="14"/>
    </row>
    <row r="224" spans="3:5" ht="15" customHeight="1" x14ac:dyDescent="0.25">
      <c r="C224" s="73"/>
      <c r="D224" s="14"/>
      <c r="E224" s="14"/>
    </row>
    <row r="225" spans="3:5" ht="15" customHeight="1" x14ac:dyDescent="0.25">
      <c r="C225" s="73"/>
      <c r="D225" s="14"/>
      <c r="E225" s="14"/>
    </row>
    <row r="226" spans="3:5" ht="15" customHeight="1" x14ac:dyDescent="0.25">
      <c r="C226" s="73"/>
      <c r="D226" s="14"/>
      <c r="E226" s="14"/>
    </row>
    <row r="227" spans="3:5" ht="15" customHeight="1" x14ac:dyDescent="0.25">
      <c r="C227" s="73"/>
      <c r="D227" s="14"/>
      <c r="E227" s="14"/>
    </row>
    <row r="228" spans="3:5" ht="15" customHeight="1" x14ac:dyDescent="0.25">
      <c r="C228" s="73"/>
      <c r="D228" s="14"/>
      <c r="E228" s="14"/>
    </row>
    <row r="229" spans="3:5" ht="15" customHeight="1" x14ac:dyDescent="0.25">
      <c r="C229" s="73"/>
      <c r="D229" s="14"/>
      <c r="E229" s="14"/>
    </row>
    <row r="230" spans="3:5" ht="15" customHeight="1" x14ac:dyDescent="0.25">
      <c r="C230" s="73"/>
      <c r="D230" s="14"/>
      <c r="E230" s="14"/>
    </row>
    <row r="231" spans="3:5" ht="15" customHeight="1" x14ac:dyDescent="0.25">
      <c r="C231" s="73"/>
      <c r="D231" s="14"/>
      <c r="E231" s="14"/>
    </row>
    <row r="232" spans="3:5" ht="15" customHeight="1" x14ac:dyDescent="0.25">
      <c r="C232" s="73"/>
      <c r="D232" s="14"/>
      <c r="E232" s="14"/>
    </row>
    <row r="233" spans="3:5" ht="15" customHeight="1" x14ac:dyDescent="0.25">
      <c r="C233" s="73"/>
      <c r="D233" s="14"/>
      <c r="E233" s="14"/>
    </row>
    <row r="234" spans="3:5" ht="15" customHeight="1" x14ac:dyDescent="0.25">
      <c r="C234" s="73"/>
      <c r="D234" s="14"/>
      <c r="E234" s="14"/>
    </row>
    <row r="235" spans="3:5" ht="15" customHeight="1" x14ac:dyDescent="0.25">
      <c r="C235" s="73"/>
      <c r="D235" s="14"/>
      <c r="E235" s="14"/>
    </row>
    <row r="236" spans="3:5" ht="15" customHeight="1" x14ac:dyDescent="0.25">
      <c r="C236" s="73"/>
      <c r="D236" s="14"/>
      <c r="E236" s="14"/>
    </row>
    <row r="237" spans="3:5" ht="15" customHeight="1" x14ac:dyDescent="0.25">
      <c r="C237" s="73"/>
      <c r="D237" s="14"/>
      <c r="E237" s="14"/>
    </row>
    <row r="238" spans="3:5" ht="15" customHeight="1" x14ac:dyDescent="0.25">
      <c r="C238" s="73"/>
      <c r="D238" s="14"/>
      <c r="E238" s="14"/>
    </row>
    <row r="239" spans="3:5" ht="15" customHeight="1" x14ac:dyDescent="0.25">
      <c r="C239" s="73"/>
      <c r="D239" s="14"/>
      <c r="E239" s="14"/>
    </row>
    <row r="240" spans="3:5" ht="15" customHeight="1" x14ac:dyDescent="0.25">
      <c r="C240" s="73"/>
      <c r="D240" s="14"/>
      <c r="E240" s="14"/>
    </row>
    <row r="241" spans="3:5" ht="15" customHeight="1" x14ac:dyDescent="0.25">
      <c r="C241" s="73"/>
      <c r="D241" s="14"/>
      <c r="E241" s="14"/>
    </row>
    <row r="242" spans="3:5" ht="15" customHeight="1" x14ac:dyDescent="0.25">
      <c r="C242" s="73"/>
      <c r="D242" s="14"/>
      <c r="E242" s="14"/>
    </row>
    <row r="243" spans="3:5" ht="15" customHeight="1" x14ac:dyDescent="0.25">
      <c r="C243" s="73"/>
      <c r="D243" s="14"/>
      <c r="E243" s="14"/>
    </row>
    <row r="244" spans="3:5" ht="15" customHeight="1" x14ac:dyDescent="0.25">
      <c r="C244" s="73"/>
      <c r="D244" s="14"/>
      <c r="E244" s="14"/>
    </row>
    <row r="245" spans="3:5" ht="15" customHeight="1" x14ac:dyDescent="0.25">
      <c r="C245" s="73"/>
      <c r="D245" s="14"/>
      <c r="E245" s="14"/>
    </row>
    <row r="246" spans="3:5" ht="15" customHeight="1" x14ac:dyDescent="0.25">
      <c r="C246" s="73"/>
      <c r="D246" s="14"/>
      <c r="E246" s="14"/>
    </row>
    <row r="247" spans="3:5" ht="15" customHeight="1" x14ac:dyDescent="0.25">
      <c r="C247" s="73"/>
      <c r="D247" s="14"/>
      <c r="E247" s="14"/>
    </row>
    <row r="248" spans="3:5" ht="15" customHeight="1" x14ac:dyDescent="0.25">
      <c r="C248" s="73"/>
      <c r="D248" s="14"/>
      <c r="E248" s="14"/>
    </row>
    <row r="249" spans="3:5" ht="15" customHeight="1" x14ac:dyDescent="0.25">
      <c r="C249" s="73"/>
      <c r="D249" s="14"/>
      <c r="E249" s="14"/>
    </row>
    <row r="250" spans="3:5" ht="15" customHeight="1" x14ac:dyDescent="0.25">
      <c r="C250" s="73"/>
      <c r="D250" s="14"/>
      <c r="E250" s="14"/>
    </row>
    <row r="251" spans="3:5" ht="15" customHeight="1" x14ac:dyDescent="0.25">
      <c r="C251" s="73"/>
      <c r="D251" s="14"/>
      <c r="E251" s="14"/>
    </row>
    <row r="252" spans="3:5" ht="15" customHeight="1" x14ac:dyDescent="0.25">
      <c r="C252" s="73"/>
      <c r="D252" s="14"/>
      <c r="E252" s="14"/>
    </row>
    <row r="253" spans="3:5" ht="15" customHeight="1" x14ac:dyDescent="0.25">
      <c r="C253" s="73"/>
      <c r="D253" s="14"/>
      <c r="E253" s="14"/>
    </row>
    <row r="254" spans="3:5" ht="15" customHeight="1" x14ac:dyDescent="0.25">
      <c r="C254" s="73"/>
      <c r="D254" s="14"/>
      <c r="E254" s="14"/>
    </row>
    <row r="255" spans="3:5" ht="15" customHeight="1" x14ac:dyDescent="0.25">
      <c r="C255" s="73"/>
      <c r="D255" s="14"/>
      <c r="E255" s="14"/>
    </row>
    <row r="256" spans="3:5" ht="15" customHeight="1" x14ac:dyDescent="0.25">
      <c r="C256" s="73"/>
      <c r="D256" s="14"/>
      <c r="E256" s="14"/>
    </row>
    <row r="257" spans="3:5" ht="15" customHeight="1" x14ac:dyDescent="0.25">
      <c r="C257" s="73"/>
      <c r="D257" s="14"/>
      <c r="E257" s="14"/>
    </row>
    <row r="258" spans="3:5" ht="15" customHeight="1" x14ac:dyDescent="0.25">
      <c r="C258" s="73"/>
      <c r="D258" s="14"/>
      <c r="E258" s="14"/>
    </row>
    <row r="259" spans="3:5" ht="15" customHeight="1" x14ac:dyDescent="0.25">
      <c r="C259" s="73"/>
      <c r="D259" s="14"/>
      <c r="E259" s="14"/>
    </row>
    <row r="260" spans="3:5" ht="15" customHeight="1" x14ac:dyDescent="0.25">
      <c r="C260" s="73"/>
      <c r="D260" s="14"/>
      <c r="E260" s="14"/>
    </row>
    <row r="261" spans="3:5" ht="15" customHeight="1" x14ac:dyDescent="0.25">
      <c r="C261" s="73"/>
      <c r="D261" s="14"/>
      <c r="E261" s="14"/>
    </row>
    <row r="262" spans="3:5" ht="15" customHeight="1" x14ac:dyDescent="0.25">
      <c r="C262" s="73"/>
      <c r="D262" s="14"/>
      <c r="E262" s="14"/>
    </row>
    <row r="263" spans="3:5" ht="15" customHeight="1" x14ac:dyDescent="0.25">
      <c r="C263" s="73"/>
      <c r="D263" s="14"/>
      <c r="E263" s="14"/>
    </row>
    <row r="264" spans="3:5" ht="15" customHeight="1" x14ac:dyDescent="0.25">
      <c r="C264" s="73"/>
      <c r="D264" s="14"/>
      <c r="E264" s="14"/>
    </row>
    <row r="265" spans="3:5" ht="15" customHeight="1" x14ac:dyDescent="0.25">
      <c r="C265" s="73"/>
      <c r="D265" s="14"/>
      <c r="E265" s="14"/>
    </row>
    <row r="266" spans="3:5" ht="15" customHeight="1" x14ac:dyDescent="0.25">
      <c r="C266" s="73"/>
      <c r="D266" s="14"/>
      <c r="E266" s="14"/>
    </row>
    <row r="267" spans="3:5" ht="15" customHeight="1" x14ac:dyDescent="0.25">
      <c r="C267" s="73"/>
      <c r="D267" s="14"/>
      <c r="E267" s="14"/>
    </row>
    <row r="268" spans="3:5" ht="15" customHeight="1" x14ac:dyDescent="0.25">
      <c r="C268" s="73"/>
      <c r="D268" s="14"/>
      <c r="E268" s="14"/>
    </row>
    <row r="269" spans="3:5" ht="15" customHeight="1" x14ac:dyDescent="0.25">
      <c r="C269" s="73"/>
      <c r="D269" s="14"/>
      <c r="E269" s="14"/>
    </row>
    <row r="270" spans="3:5" ht="15" customHeight="1" x14ac:dyDescent="0.25">
      <c r="C270" s="73"/>
      <c r="D270" s="14"/>
      <c r="E270" s="14"/>
    </row>
    <row r="271" spans="3:5" ht="15" customHeight="1" x14ac:dyDescent="0.25">
      <c r="C271" s="73"/>
      <c r="D271" s="14"/>
      <c r="E271" s="14"/>
    </row>
    <row r="272" spans="3:5" ht="15" customHeight="1" x14ac:dyDescent="0.25">
      <c r="C272" s="73"/>
      <c r="D272" s="14"/>
      <c r="E272" s="14"/>
    </row>
    <row r="273" spans="3:5" ht="15" customHeight="1" x14ac:dyDescent="0.25">
      <c r="C273" s="73"/>
      <c r="D273" s="14"/>
      <c r="E273" s="14"/>
    </row>
    <row r="274" spans="3:5" ht="15" customHeight="1" x14ac:dyDescent="0.25">
      <c r="C274" s="73"/>
      <c r="D274" s="14"/>
      <c r="E274" s="14"/>
    </row>
    <row r="275" spans="3:5" ht="15" customHeight="1" x14ac:dyDescent="0.25">
      <c r="C275" s="73"/>
      <c r="D275" s="14"/>
      <c r="E275" s="14"/>
    </row>
    <row r="276" spans="3:5" ht="15" customHeight="1" x14ac:dyDescent="0.25">
      <c r="C276" s="73"/>
      <c r="D276" s="14"/>
      <c r="E276" s="14"/>
    </row>
    <row r="277" spans="3:5" ht="15" customHeight="1" x14ac:dyDescent="0.25">
      <c r="C277" s="73"/>
      <c r="D277" s="14"/>
      <c r="E277" s="14"/>
    </row>
    <row r="278" spans="3:5" ht="15" customHeight="1" x14ac:dyDescent="0.25">
      <c r="C278" s="73"/>
      <c r="D278" s="14"/>
      <c r="E278" s="14"/>
    </row>
    <row r="279" spans="3:5" ht="15" customHeight="1" x14ac:dyDescent="0.25">
      <c r="C279" s="73"/>
      <c r="D279" s="14"/>
      <c r="E279" s="14"/>
    </row>
    <row r="280" spans="3:5" ht="15" customHeight="1" x14ac:dyDescent="0.25">
      <c r="C280" s="73"/>
      <c r="D280" s="14"/>
      <c r="E280" s="14"/>
    </row>
    <row r="281" spans="3:5" ht="15" customHeight="1" x14ac:dyDescent="0.25">
      <c r="C281" s="73"/>
      <c r="D281" s="14"/>
      <c r="E281" s="14"/>
    </row>
    <row r="282" spans="3:5" ht="15" customHeight="1" x14ac:dyDescent="0.25">
      <c r="C282" s="73"/>
      <c r="D282" s="14"/>
      <c r="E282" s="14"/>
    </row>
    <row r="283" spans="3:5" ht="15" customHeight="1" x14ac:dyDescent="0.25">
      <c r="C283" s="73"/>
      <c r="D283" s="14"/>
      <c r="E283" s="14"/>
    </row>
    <row r="284" spans="3:5" ht="15" customHeight="1" x14ac:dyDescent="0.25">
      <c r="C284" s="73"/>
      <c r="D284" s="14"/>
      <c r="E284" s="14"/>
    </row>
    <row r="285" spans="3:5" ht="15" customHeight="1" x14ac:dyDescent="0.25">
      <c r="C285" s="73"/>
      <c r="D285" s="14"/>
      <c r="E285" s="14"/>
    </row>
    <row r="286" spans="3:5" ht="15" customHeight="1" x14ac:dyDescent="0.25">
      <c r="C286" s="73"/>
      <c r="D286" s="14"/>
      <c r="E286" s="14"/>
    </row>
    <row r="287" spans="3:5" ht="15" customHeight="1" x14ac:dyDescent="0.25">
      <c r="C287" s="73"/>
      <c r="D287" s="14"/>
      <c r="E287" s="14"/>
    </row>
    <row r="288" spans="3:5" ht="15" customHeight="1" x14ac:dyDescent="0.25">
      <c r="C288" s="73"/>
      <c r="D288" s="14"/>
      <c r="E288" s="14"/>
    </row>
    <row r="289" spans="3:5" ht="15" customHeight="1" x14ac:dyDescent="0.25">
      <c r="C289" s="73"/>
      <c r="D289" s="14"/>
      <c r="E289" s="14"/>
    </row>
    <row r="290" spans="3:5" ht="15" customHeight="1" x14ac:dyDescent="0.25">
      <c r="C290" s="73"/>
      <c r="D290" s="14"/>
      <c r="E290" s="14"/>
    </row>
    <row r="291" spans="3:5" ht="15" customHeight="1" x14ac:dyDescent="0.25">
      <c r="C291" s="73"/>
      <c r="D291" s="14"/>
      <c r="E291" s="14"/>
    </row>
    <row r="292" spans="3:5" ht="15" customHeight="1" x14ac:dyDescent="0.25">
      <c r="C292" s="73"/>
      <c r="D292" s="14"/>
      <c r="E292" s="14"/>
    </row>
    <row r="293" spans="3:5" ht="15" customHeight="1" x14ac:dyDescent="0.25">
      <c r="C293" s="73"/>
      <c r="D293" s="14"/>
      <c r="E293" s="14"/>
    </row>
    <row r="294" spans="3:5" ht="15" customHeight="1" x14ac:dyDescent="0.25">
      <c r="C294" s="73"/>
      <c r="D294" s="14"/>
      <c r="E294" s="14"/>
    </row>
    <row r="295" spans="3:5" ht="15" customHeight="1" x14ac:dyDescent="0.25">
      <c r="C295" s="73"/>
      <c r="D295" s="14"/>
      <c r="E295" s="14"/>
    </row>
    <row r="296" spans="3:5" ht="15" customHeight="1" x14ac:dyDescent="0.25">
      <c r="C296" s="73"/>
      <c r="D296" s="14"/>
      <c r="E296" s="14"/>
    </row>
    <row r="297" spans="3:5" ht="15" customHeight="1" x14ac:dyDescent="0.25">
      <c r="C297" s="73"/>
      <c r="D297" s="14"/>
      <c r="E297" s="14"/>
    </row>
    <row r="298" spans="3:5" ht="15" customHeight="1" x14ac:dyDescent="0.25">
      <c r="C298" s="73"/>
      <c r="D298" s="14"/>
      <c r="E298" s="14"/>
    </row>
    <row r="299" spans="3:5" ht="15" customHeight="1" x14ac:dyDescent="0.25">
      <c r="C299" s="73"/>
      <c r="D299" s="14"/>
      <c r="E299" s="14"/>
    </row>
    <row r="300" spans="3:5" ht="15" customHeight="1" x14ac:dyDescent="0.25">
      <c r="C300" s="73"/>
      <c r="D300" s="14"/>
      <c r="E300" s="14"/>
    </row>
    <row r="301" spans="3:5" ht="15" customHeight="1" x14ac:dyDescent="0.25">
      <c r="C301" s="73"/>
      <c r="D301" s="14"/>
      <c r="E301" s="14"/>
    </row>
    <row r="302" spans="3:5" ht="15" customHeight="1" x14ac:dyDescent="0.25">
      <c r="C302" s="73"/>
      <c r="D302" s="14"/>
      <c r="E302" s="14"/>
    </row>
    <row r="303" spans="3:5" ht="15" customHeight="1" x14ac:dyDescent="0.25">
      <c r="C303" s="73"/>
      <c r="D303" s="14"/>
      <c r="E303" s="14"/>
    </row>
    <row r="304" spans="3:5" ht="15" customHeight="1" x14ac:dyDescent="0.25">
      <c r="C304" s="73"/>
      <c r="D304" s="14"/>
      <c r="E304" s="14"/>
    </row>
    <row r="305" spans="3:5" ht="15" customHeight="1" x14ac:dyDescent="0.25">
      <c r="C305" s="73"/>
      <c r="D305" s="14"/>
      <c r="E305" s="14"/>
    </row>
    <row r="306" spans="3:5" ht="15" customHeight="1" x14ac:dyDescent="0.25">
      <c r="C306" s="73"/>
      <c r="D306" s="14"/>
      <c r="E306" s="14"/>
    </row>
    <row r="307" spans="3:5" ht="15" customHeight="1" x14ac:dyDescent="0.25">
      <c r="C307" s="73"/>
      <c r="D307" s="14"/>
      <c r="E307" s="14"/>
    </row>
    <row r="308" spans="3:5" ht="15" customHeight="1" x14ac:dyDescent="0.25">
      <c r="C308" s="73"/>
      <c r="D308" s="14"/>
      <c r="E308" s="14"/>
    </row>
    <row r="309" spans="3:5" ht="15" customHeight="1" x14ac:dyDescent="0.25">
      <c r="C309" s="73"/>
      <c r="D309" s="14"/>
      <c r="E309" s="14"/>
    </row>
    <row r="310" spans="3:5" ht="15" customHeight="1" x14ac:dyDescent="0.25">
      <c r="C310" s="73"/>
      <c r="D310" s="14"/>
      <c r="E310" s="14"/>
    </row>
    <row r="311" spans="3:5" ht="15" customHeight="1" x14ac:dyDescent="0.25">
      <c r="C311" s="73"/>
      <c r="D311" s="14"/>
      <c r="E311" s="14"/>
    </row>
    <row r="312" spans="3:5" ht="15" customHeight="1" x14ac:dyDescent="0.25">
      <c r="C312" s="73"/>
      <c r="D312" s="14"/>
      <c r="E312" s="14"/>
    </row>
    <row r="313" spans="3:5" ht="15" customHeight="1" x14ac:dyDescent="0.25">
      <c r="C313" s="73"/>
      <c r="D313" s="14"/>
      <c r="E313" s="14"/>
    </row>
    <row r="314" spans="3:5" ht="15" customHeight="1" x14ac:dyDescent="0.25">
      <c r="C314" s="73"/>
      <c r="D314" s="14"/>
      <c r="E314" s="14"/>
    </row>
    <row r="315" spans="3:5" ht="15" customHeight="1" x14ac:dyDescent="0.25">
      <c r="C315" s="73"/>
      <c r="D315" s="14"/>
      <c r="E315" s="14"/>
    </row>
    <row r="316" spans="3:5" ht="15" customHeight="1" x14ac:dyDescent="0.25">
      <c r="C316" s="73"/>
      <c r="D316" s="14"/>
      <c r="E316" s="14"/>
    </row>
    <row r="317" spans="3:5" ht="15" customHeight="1" x14ac:dyDescent="0.25">
      <c r="C317" s="73"/>
      <c r="D317" s="14"/>
      <c r="E317" s="14"/>
    </row>
    <row r="318" spans="3:5" ht="15" customHeight="1" x14ac:dyDescent="0.25">
      <c r="C318" s="73"/>
      <c r="D318" s="14"/>
      <c r="E318" s="14"/>
    </row>
    <row r="319" spans="3:5" ht="15" customHeight="1" x14ac:dyDescent="0.25">
      <c r="C319" s="73"/>
      <c r="D319" s="14"/>
      <c r="E319" s="14"/>
    </row>
    <row r="320" spans="3:5" ht="15" customHeight="1" x14ac:dyDescent="0.25">
      <c r="C320" s="73"/>
      <c r="D320" s="14"/>
      <c r="E320" s="14"/>
    </row>
    <row r="321" spans="3:5" ht="15" customHeight="1" x14ac:dyDescent="0.25">
      <c r="C321" s="73"/>
      <c r="D321" s="14"/>
      <c r="E321" s="14"/>
    </row>
    <row r="322" spans="3:5" ht="15" customHeight="1" x14ac:dyDescent="0.25">
      <c r="C322" s="73"/>
      <c r="D322" s="14"/>
      <c r="E322" s="14"/>
    </row>
    <row r="323" spans="3:5" ht="15" customHeight="1" x14ac:dyDescent="0.25">
      <c r="C323" s="73"/>
      <c r="D323" s="14"/>
      <c r="E323" s="14"/>
    </row>
    <row r="324" spans="3:5" ht="15" customHeight="1" x14ac:dyDescent="0.25">
      <c r="C324" s="73"/>
      <c r="D324" s="14"/>
      <c r="E324" s="14"/>
    </row>
    <row r="325" spans="3:5" ht="15" customHeight="1" x14ac:dyDescent="0.25">
      <c r="C325" s="73"/>
      <c r="D325" s="14"/>
      <c r="E325" s="14"/>
    </row>
    <row r="326" spans="3:5" ht="15" customHeight="1" x14ac:dyDescent="0.25">
      <c r="C326" s="73"/>
      <c r="D326" s="14"/>
      <c r="E326" s="14"/>
    </row>
    <row r="327" spans="3:5" ht="15" customHeight="1" x14ac:dyDescent="0.25">
      <c r="C327" s="73"/>
      <c r="D327" s="14"/>
      <c r="E327" s="14"/>
    </row>
    <row r="328" spans="3:5" ht="15" customHeight="1" x14ac:dyDescent="0.25">
      <c r="C328" s="73"/>
      <c r="D328" s="14"/>
      <c r="E328" s="14"/>
    </row>
    <row r="329" spans="3:5" ht="15" customHeight="1" x14ac:dyDescent="0.25">
      <c r="C329" s="73"/>
      <c r="D329" s="14"/>
      <c r="E329" s="14"/>
    </row>
    <row r="330" spans="3:5" ht="15" customHeight="1" x14ac:dyDescent="0.25">
      <c r="C330" s="73"/>
      <c r="D330" s="14"/>
      <c r="E330" s="14"/>
    </row>
    <row r="331" spans="3:5" ht="15" customHeight="1" x14ac:dyDescent="0.25">
      <c r="C331" s="73"/>
      <c r="D331" s="14"/>
      <c r="E331" s="14"/>
    </row>
    <row r="332" spans="3:5" ht="15" customHeight="1" x14ac:dyDescent="0.25">
      <c r="C332" s="73"/>
      <c r="D332" s="14"/>
      <c r="E332" s="14"/>
    </row>
    <row r="333" spans="3:5" ht="15" customHeight="1" x14ac:dyDescent="0.25">
      <c r="C333" s="73"/>
      <c r="D333" s="14"/>
      <c r="E333" s="14"/>
    </row>
    <row r="334" spans="3:5" ht="15" customHeight="1" x14ac:dyDescent="0.25">
      <c r="C334" s="73"/>
      <c r="D334" s="14"/>
      <c r="E334" s="14"/>
    </row>
    <row r="335" spans="3:5" ht="15" customHeight="1" x14ac:dyDescent="0.25">
      <c r="C335" s="73"/>
      <c r="D335" s="14"/>
      <c r="E335" s="14"/>
    </row>
    <row r="336" spans="3:5" ht="15" customHeight="1" x14ac:dyDescent="0.25">
      <c r="C336" s="73"/>
      <c r="D336" s="14"/>
      <c r="E336" s="14"/>
    </row>
    <row r="337" spans="3:5" ht="15" customHeight="1" x14ac:dyDescent="0.25">
      <c r="C337" s="73"/>
      <c r="D337" s="14"/>
      <c r="E337" s="14"/>
    </row>
    <row r="338" spans="3:5" ht="15" customHeight="1" x14ac:dyDescent="0.25">
      <c r="C338" s="73"/>
      <c r="D338" s="14"/>
      <c r="E338" s="14"/>
    </row>
    <row r="339" spans="3:5" ht="15" customHeight="1" x14ac:dyDescent="0.25">
      <c r="C339" s="73"/>
      <c r="D339" s="14"/>
      <c r="E339" s="14"/>
    </row>
    <row r="340" spans="3:5" ht="15" customHeight="1" x14ac:dyDescent="0.25">
      <c r="C340" s="73"/>
      <c r="D340" s="14"/>
      <c r="E340" s="14"/>
    </row>
    <row r="341" spans="3:5" ht="15" customHeight="1" x14ac:dyDescent="0.25">
      <c r="C341" s="73"/>
      <c r="D341" s="14"/>
      <c r="E341" s="14"/>
    </row>
    <row r="342" spans="3:5" ht="15" customHeight="1" x14ac:dyDescent="0.25">
      <c r="C342" s="73"/>
      <c r="D342" s="14"/>
      <c r="E342" s="14"/>
    </row>
    <row r="343" spans="3:5" ht="15" customHeight="1" x14ac:dyDescent="0.25">
      <c r="C343" s="73"/>
      <c r="D343" s="14"/>
      <c r="E343" s="14"/>
    </row>
    <row r="344" spans="3:5" ht="15" customHeight="1" x14ac:dyDescent="0.25">
      <c r="C344" s="73"/>
      <c r="D344" s="14"/>
      <c r="E344" s="14"/>
    </row>
    <row r="345" spans="3:5" ht="15" customHeight="1" x14ac:dyDescent="0.25">
      <c r="C345" s="73"/>
      <c r="D345" s="14"/>
      <c r="E345" s="14"/>
    </row>
    <row r="346" spans="3:5" ht="15" customHeight="1" x14ac:dyDescent="0.25">
      <c r="C346" s="73"/>
      <c r="D346" s="14"/>
      <c r="E346" s="14"/>
    </row>
    <row r="347" spans="3:5" ht="15" customHeight="1" x14ac:dyDescent="0.25">
      <c r="C347" s="73"/>
      <c r="D347" s="14"/>
      <c r="E347" s="14"/>
    </row>
    <row r="348" spans="3:5" ht="15" customHeight="1" x14ac:dyDescent="0.25">
      <c r="C348" s="73"/>
      <c r="D348" s="14"/>
      <c r="E348" s="14"/>
    </row>
    <row r="349" spans="3:5" ht="15" customHeight="1" x14ac:dyDescent="0.25">
      <c r="C349" s="73"/>
      <c r="D349" s="14"/>
      <c r="E349" s="14"/>
    </row>
    <row r="350" spans="3:5" ht="15" customHeight="1" x14ac:dyDescent="0.25">
      <c r="C350" s="73"/>
      <c r="D350" s="14"/>
      <c r="E350" s="14"/>
    </row>
    <row r="351" spans="3:5" ht="15" customHeight="1" x14ac:dyDescent="0.25">
      <c r="C351" s="73"/>
      <c r="D351" s="14"/>
      <c r="E351" s="14"/>
    </row>
    <row r="352" spans="3:5" ht="15" customHeight="1" x14ac:dyDescent="0.25">
      <c r="C352" s="73"/>
      <c r="D352" s="14"/>
      <c r="E352" s="14"/>
    </row>
    <row r="353" spans="3:5" ht="15" customHeight="1" x14ac:dyDescent="0.25">
      <c r="C353" s="73"/>
      <c r="D353" s="14"/>
      <c r="E353" s="14"/>
    </row>
    <row r="354" spans="3:5" ht="15" customHeight="1" x14ac:dyDescent="0.25">
      <c r="C354" s="73"/>
      <c r="D354" s="14"/>
      <c r="E354" s="14"/>
    </row>
    <row r="355" spans="3:5" ht="15" customHeight="1" x14ac:dyDescent="0.25">
      <c r="C355" s="73"/>
      <c r="D355" s="14"/>
      <c r="E355" s="14"/>
    </row>
    <row r="356" spans="3:5" ht="15" customHeight="1" x14ac:dyDescent="0.25">
      <c r="C356" s="73"/>
      <c r="D356" s="14"/>
      <c r="E356" s="14"/>
    </row>
    <row r="357" spans="3:5" ht="15" customHeight="1" x14ac:dyDescent="0.25">
      <c r="C357" s="73"/>
      <c r="D357" s="14"/>
      <c r="E357" s="14"/>
    </row>
    <row r="358" spans="3:5" ht="15" customHeight="1" x14ac:dyDescent="0.25">
      <c r="C358" s="73"/>
      <c r="D358" s="14"/>
      <c r="E358" s="14"/>
    </row>
    <row r="359" spans="3:5" ht="15" customHeight="1" x14ac:dyDescent="0.25">
      <c r="C359" s="73"/>
      <c r="D359" s="14"/>
      <c r="E359" s="14"/>
    </row>
    <row r="360" spans="3:5" ht="15" customHeight="1" x14ac:dyDescent="0.25">
      <c r="C360" s="73"/>
      <c r="D360" s="14"/>
      <c r="E360" s="14"/>
    </row>
    <row r="361" spans="3:5" ht="15" customHeight="1" x14ac:dyDescent="0.25">
      <c r="C361" s="73"/>
      <c r="D361" s="14"/>
      <c r="E361" s="14"/>
    </row>
    <row r="362" spans="3:5" ht="15" customHeight="1" x14ac:dyDescent="0.25">
      <c r="C362" s="73"/>
      <c r="D362" s="14"/>
      <c r="E362" s="14"/>
    </row>
    <row r="363" spans="3:5" ht="15" customHeight="1" x14ac:dyDescent="0.25">
      <c r="C363" s="73"/>
      <c r="D363" s="14"/>
      <c r="E363" s="14"/>
    </row>
    <row r="364" spans="3:5" ht="15" customHeight="1" x14ac:dyDescent="0.25">
      <c r="C364" s="73"/>
      <c r="D364" s="14"/>
      <c r="E364" s="14"/>
    </row>
    <row r="365" spans="3:5" ht="15" customHeight="1" x14ac:dyDescent="0.25">
      <c r="C365" s="73"/>
      <c r="D365" s="14"/>
      <c r="E365" s="14"/>
    </row>
    <row r="366" spans="3:5" ht="15" customHeight="1" x14ac:dyDescent="0.25">
      <c r="C366" s="73"/>
      <c r="D366" s="14"/>
      <c r="E366" s="14"/>
    </row>
    <row r="367" spans="3:5" ht="15" customHeight="1" x14ac:dyDescent="0.25">
      <c r="C367" s="73"/>
      <c r="D367" s="14"/>
      <c r="E367" s="14"/>
    </row>
    <row r="368" spans="3:5" ht="15" customHeight="1" x14ac:dyDescent="0.25">
      <c r="C368" s="73"/>
      <c r="D368" s="14"/>
      <c r="E368" s="14"/>
    </row>
    <row r="369" spans="3:5" ht="15" customHeight="1" x14ac:dyDescent="0.25">
      <c r="C369" s="73"/>
      <c r="D369" s="14"/>
      <c r="E369" s="14"/>
    </row>
    <row r="370" spans="3:5" ht="15" customHeight="1" x14ac:dyDescent="0.25">
      <c r="C370" s="73"/>
      <c r="D370" s="14"/>
      <c r="E370" s="14"/>
    </row>
    <row r="371" spans="3:5" ht="15" customHeight="1" x14ac:dyDescent="0.25">
      <c r="C371" s="73"/>
      <c r="D371" s="14"/>
      <c r="E371" s="14"/>
    </row>
    <row r="372" spans="3:5" ht="15" customHeight="1" x14ac:dyDescent="0.25">
      <c r="C372" s="73"/>
      <c r="D372" s="14"/>
      <c r="E372" s="14"/>
    </row>
    <row r="373" spans="3:5" ht="15" customHeight="1" x14ac:dyDescent="0.25">
      <c r="C373" s="73"/>
      <c r="D373" s="14"/>
      <c r="E373" s="14"/>
    </row>
    <row r="374" spans="3:5" ht="15" customHeight="1" x14ac:dyDescent="0.25">
      <c r="C374" s="73"/>
      <c r="D374" s="14"/>
      <c r="E374" s="14"/>
    </row>
    <row r="375" spans="3:5" ht="15" customHeight="1" x14ac:dyDescent="0.25">
      <c r="C375" s="73"/>
      <c r="D375" s="14"/>
      <c r="E375" s="14"/>
    </row>
    <row r="376" spans="3:5" ht="15" customHeight="1" x14ac:dyDescent="0.25">
      <c r="C376" s="73"/>
      <c r="D376" s="14"/>
      <c r="E376" s="14"/>
    </row>
    <row r="377" spans="3:5" ht="15" customHeight="1" x14ac:dyDescent="0.25">
      <c r="C377" s="73"/>
      <c r="D377" s="14"/>
      <c r="E377" s="14"/>
    </row>
    <row r="378" spans="3:5" ht="15" customHeight="1" x14ac:dyDescent="0.25">
      <c r="C378" s="73"/>
      <c r="D378" s="14"/>
      <c r="E378" s="14"/>
    </row>
    <row r="379" spans="3:5" ht="15" customHeight="1" x14ac:dyDescent="0.25">
      <c r="C379" s="73"/>
      <c r="D379" s="14"/>
      <c r="E379" s="14"/>
    </row>
    <row r="380" spans="3:5" ht="15" customHeight="1" x14ac:dyDescent="0.25">
      <c r="C380" s="73"/>
      <c r="D380" s="14"/>
      <c r="E380" s="14"/>
    </row>
    <row r="381" spans="3:5" ht="15" customHeight="1" x14ac:dyDescent="0.25">
      <c r="C381" s="73"/>
      <c r="D381" s="14"/>
      <c r="E381" s="14"/>
    </row>
    <row r="382" spans="3:5" ht="15" customHeight="1" x14ac:dyDescent="0.25">
      <c r="C382" s="73"/>
      <c r="D382" s="14"/>
      <c r="E382" s="14"/>
    </row>
    <row r="383" spans="3:5" ht="15" customHeight="1" x14ac:dyDescent="0.25">
      <c r="C383" s="73"/>
      <c r="D383" s="14"/>
      <c r="E383" s="14"/>
    </row>
    <row r="384" spans="3:5" ht="15" customHeight="1" x14ac:dyDescent="0.25">
      <c r="C384" s="73"/>
      <c r="D384" s="14"/>
      <c r="E384" s="14"/>
    </row>
    <row r="385" spans="3:5" ht="15" customHeight="1" x14ac:dyDescent="0.25">
      <c r="C385" s="73"/>
      <c r="D385" s="14"/>
      <c r="E385" s="14"/>
    </row>
    <row r="386" spans="3:5" ht="15" customHeight="1" x14ac:dyDescent="0.25">
      <c r="C386" s="73"/>
      <c r="D386" s="14"/>
      <c r="E386" s="14"/>
    </row>
    <row r="387" spans="3:5" ht="15" customHeight="1" x14ac:dyDescent="0.25">
      <c r="C387" s="73"/>
      <c r="D387" s="14"/>
      <c r="E387" s="14"/>
    </row>
    <row r="388" spans="3:5" ht="15" customHeight="1" x14ac:dyDescent="0.25">
      <c r="C388" s="73"/>
      <c r="D388" s="14"/>
      <c r="E388" s="14"/>
    </row>
    <row r="389" spans="3:5" ht="15" customHeight="1" x14ac:dyDescent="0.25">
      <c r="C389" s="73"/>
      <c r="D389" s="14"/>
      <c r="E389" s="14"/>
    </row>
    <row r="390" spans="3:5" ht="15" customHeight="1" x14ac:dyDescent="0.25">
      <c r="C390" s="73"/>
      <c r="D390" s="14"/>
      <c r="E390" s="14"/>
    </row>
    <row r="391" spans="3:5" ht="15" customHeight="1" x14ac:dyDescent="0.25">
      <c r="C391" s="73"/>
      <c r="D391" s="14"/>
      <c r="E391" s="14"/>
    </row>
    <row r="392" spans="3:5" ht="15" customHeight="1" x14ac:dyDescent="0.25">
      <c r="C392" s="73"/>
      <c r="D392" s="14"/>
      <c r="E392" s="14"/>
    </row>
    <row r="393" spans="3:5" ht="15" customHeight="1" x14ac:dyDescent="0.25">
      <c r="C393" s="73"/>
      <c r="D393" s="14"/>
      <c r="E393" s="14"/>
    </row>
    <row r="394" spans="3:5" ht="15" customHeight="1" x14ac:dyDescent="0.25">
      <c r="C394" s="73"/>
      <c r="D394" s="14"/>
      <c r="E394" s="14"/>
    </row>
    <row r="395" spans="3:5" ht="15" customHeight="1" x14ac:dyDescent="0.25">
      <c r="C395" s="73"/>
      <c r="D395" s="14"/>
      <c r="E395" s="14"/>
    </row>
    <row r="396" spans="3:5" ht="15" customHeight="1" x14ac:dyDescent="0.25">
      <c r="C396" s="73"/>
      <c r="D396" s="14"/>
      <c r="E396" s="14"/>
    </row>
    <row r="397" spans="3:5" ht="15" customHeight="1" x14ac:dyDescent="0.25">
      <c r="C397" s="73"/>
      <c r="D397" s="14"/>
      <c r="E397" s="14"/>
    </row>
    <row r="398" spans="3:5" ht="15" customHeight="1" x14ac:dyDescent="0.25">
      <c r="C398" s="73"/>
      <c r="D398" s="14"/>
      <c r="E398" s="14"/>
    </row>
    <row r="399" spans="3:5" ht="15" customHeight="1" x14ac:dyDescent="0.25">
      <c r="C399" s="73"/>
      <c r="D399" s="14"/>
      <c r="E399" s="14"/>
    </row>
    <row r="400" spans="3:5" ht="15" customHeight="1" x14ac:dyDescent="0.25">
      <c r="C400" s="73"/>
      <c r="D400" s="14"/>
      <c r="E400" s="14"/>
    </row>
    <row r="401" spans="3:5" ht="15" customHeight="1" x14ac:dyDescent="0.25">
      <c r="C401" s="73"/>
      <c r="D401" s="14"/>
      <c r="E401" s="14"/>
    </row>
    <row r="402" spans="3:5" ht="15" customHeight="1" x14ac:dyDescent="0.25">
      <c r="C402" s="73"/>
      <c r="D402" s="14"/>
      <c r="E402" s="14"/>
    </row>
    <row r="403" spans="3:5" ht="15" customHeight="1" x14ac:dyDescent="0.25">
      <c r="C403" s="73"/>
      <c r="D403" s="14"/>
      <c r="E403" s="14"/>
    </row>
    <row r="404" spans="3:5" ht="15" customHeight="1" x14ac:dyDescent="0.25">
      <c r="C404" s="73"/>
      <c r="D404" s="14"/>
      <c r="E404" s="14"/>
    </row>
    <row r="405" spans="3:5" ht="15" customHeight="1" x14ac:dyDescent="0.25">
      <c r="C405" s="73"/>
      <c r="D405" s="14"/>
      <c r="E405" s="14"/>
    </row>
    <row r="406" spans="3:5" ht="15" customHeight="1" x14ac:dyDescent="0.25">
      <c r="C406" s="73"/>
      <c r="D406" s="14"/>
      <c r="E406" s="14"/>
    </row>
    <row r="407" spans="3:5" ht="15" customHeight="1" x14ac:dyDescent="0.25">
      <c r="C407" s="73"/>
      <c r="D407" s="14"/>
      <c r="E407" s="14"/>
    </row>
    <row r="408" spans="3:5" ht="15" customHeight="1" x14ac:dyDescent="0.25">
      <c r="C408" s="73"/>
      <c r="D408" s="14"/>
      <c r="E408" s="14"/>
    </row>
    <row r="409" spans="3:5" ht="15" customHeight="1" x14ac:dyDescent="0.25">
      <c r="C409" s="73"/>
      <c r="D409" s="14"/>
      <c r="E409" s="14"/>
    </row>
    <row r="410" spans="3:5" ht="15" customHeight="1" x14ac:dyDescent="0.25">
      <c r="C410" s="73"/>
      <c r="D410" s="14"/>
      <c r="E410" s="14"/>
    </row>
    <row r="411" spans="3:5" ht="15" customHeight="1" x14ac:dyDescent="0.25">
      <c r="C411" s="73"/>
      <c r="D411" s="14"/>
      <c r="E411" s="14"/>
    </row>
    <row r="412" spans="3:5" ht="15" customHeight="1" x14ac:dyDescent="0.25">
      <c r="C412" s="73"/>
      <c r="D412" s="14"/>
      <c r="E412" s="14"/>
    </row>
    <row r="413" spans="3:5" ht="15" customHeight="1" x14ac:dyDescent="0.25">
      <c r="C413" s="73"/>
      <c r="D413" s="14"/>
      <c r="E413" s="14"/>
    </row>
    <row r="414" spans="3:5" ht="15" customHeight="1" x14ac:dyDescent="0.25">
      <c r="C414" s="73"/>
      <c r="D414" s="14"/>
      <c r="E414" s="14"/>
    </row>
    <row r="415" spans="3:5" ht="15" customHeight="1" x14ac:dyDescent="0.25">
      <c r="C415" s="73"/>
      <c r="D415" s="14"/>
      <c r="E415" s="14"/>
    </row>
    <row r="416" spans="3:5" ht="15" customHeight="1" x14ac:dyDescent="0.25">
      <c r="C416" s="73"/>
      <c r="D416" s="14"/>
      <c r="E416" s="14"/>
    </row>
    <row r="417" spans="3:5" ht="15" customHeight="1" x14ac:dyDescent="0.25">
      <c r="C417" s="73"/>
      <c r="D417" s="14"/>
      <c r="E417" s="14"/>
    </row>
    <row r="418" spans="3:5" ht="15" customHeight="1" x14ac:dyDescent="0.25">
      <c r="C418" s="73"/>
      <c r="D418" s="14"/>
      <c r="E418" s="14"/>
    </row>
    <row r="419" spans="3:5" ht="15" customHeight="1" x14ac:dyDescent="0.25">
      <c r="C419" s="73"/>
      <c r="D419" s="14"/>
      <c r="E419" s="14"/>
    </row>
    <row r="420" spans="3:5" ht="15" customHeight="1" x14ac:dyDescent="0.25">
      <c r="C420" s="73"/>
      <c r="D420" s="14"/>
      <c r="E420" s="14"/>
    </row>
    <row r="421" spans="3:5" ht="15" customHeight="1" x14ac:dyDescent="0.25">
      <c r="C421" s="73"/>
      <c r="D421" s="14"/>
      <c r="E421" s="14"/>
    </row>
    <row r="422" spans="3:5" ht="15" customHeight="1" x14ac:dyDescent="0.25">
      <c r="C422" s="73"/>
      <c r="D422" s="14"/>
      <c r="E422" s="14"/>
    </row>
    <row r="423" spans="3:5" ht="15" customHeight="1" x14ac:dyDescent="0.25">
      <c r="C423" s="73"/>
      <c r="D423" s="14"/>
      <c r="E423" s="14"/>
    </row>
    <row r="424" spans="3:5" ht="15" customHeight="1" x14ac:dyDescent="0.25">
      <c r="C424" s="73"/>
      <c r="D424" s="14"/>
      <c r="E424" s="14"/>
    </row>
    <row r="425" spans="3:5" ht="15" customHeight="1" x14ac:dyDescent="0.25">
      <c r="C425" s="73"/>
      <c r="D425" s="14"/>
      <c r="E425" s="14"/>
    </row>
    <row r="426" spans="3:5" ht="15" customHeight="1" x14ac:dyDescent="0.25">
      <c r="C426" s="73"/>
      <c r="D426" s="14"/>
      <c r="E426" s="14"/>
    </row>
    <row r="427" spans="3:5" ht="15" customHeight="1" x14ac:dyDescent="0.25">
      <c r="C427" s="73"/>
      <c r="D427" s="14"/>
      <c r="E427" s="14"/>
    </row>
    <row r="428" spans="3:5" ht="15" customHeight="1" x14ac:dyDescent="0.25">
      <c r="C428" s="73"/>
      <c r="D428" s="14"/>
      <c r="E428" s="14"/>
    </row>
    <row r="429" spans="3:5" ht="15" customHeight="1" x14ac:dyDescent="0.25">
      <c r="C429" s="73"/>
      <c r="D429" s="14"/>
      <c r="E429" s="14"/>
    </row>
    <row r="430" spans="3:5" ht="15" customHeight="1" x14ac:dyDescent="0.25">
      <c r="C430" s="73"/>
      <c r="D430" s="14"/>
      <c r="E430" s="14"/>
    </row>
    <row r="431" spans="3:5" ht="15" customHeight="1" x14ac:dyDescent="0.25">
      <c r="C431" s="73"/>
      <c r="D431" s="14"/>
      <c r="E431" s="14"/>
    </row>
    <row r="432" spans="3:5" ht="15" customHeight="1" x14ac:dyDescent="0.25">
      <c r="C432" s="73"/>
      <c r="D432" s="14"/>
      <c r="E432" s="14"/>
    </row>
    <row r="433" spans="3:5" ht="15" customHeight="1" x14ac:dyDescent="0.25">
      <c r="C433" s="73"/>
      <c r="D433" s="14"/>
      <c r="E433" s="14"/>
    </row>
    <row r="434" spans="3:5" ht="15" customHeight="1" x14ac:dyDescent="0.25">
      <c r="C434" s="73"/>
      <c r="D434" s="14"/>
      <c r="E434" s="14"/>
    </row>
    <row r="435" spans="3:5" ht="15" customHeight="1" x14ac:dyDescent="0.25">
      <c r="C435" s="73"/>
      <c r="D435" s="14"/>
      <c r="E435" s="14"/>
    </row>
    <row r="436" spans="3:5" ht="15" customHeight="1" x14ac:dyDescent="0.25">
      <c r="C436" s="73"/>
      <c r="D436" s="14"/>
      <c r="E436" s="14"/>
    </row>
    <row r="437" spans="3:5" ht="15" customHeight="1" x14ac:dyDescent="0.25">
      <c r="C437" s="73"/>
      <c r="D437" s="14"/>
      <c r="E437" s="14"/>
    </row>
    <row r="438" spans="3:5" ht="15" customHeight="1" x14ac:dyDescent="0.25">
      <c r="C438" s="73"/>
      <c r="D438" s="14"/>
      <c r="E438" s="14"/>
    </row>
    <row r="439" spans="3:5" ht="15" customHeight="1" x14ac:dyDescent="0.25">
      <c r="C439" s="73"/>
      <c r="D439" s="14"/>
      <c r="E439" s="14"/>
    </row>
    <row r="440" spans="3:5" ht="15" customHeight="1" x14ac:dyDescent="0.25">
      <c r="C440" s="73"/>
      <c r="D440" s="14"/>
      <c r="E440" s="14"/>
    </row>
    <row r="441" spans="3:5" ht="15" customHeight="1" x14ac:dyDescent="0.25">
      <c r="C441" s="73"/>
      <c r="D441" s="14"/>
      <c r="E441" s="14"/>
    </row>
    <row r="442" spans="3:5" ht="15" customHeight="1" x14ac:dyDescent="0.25">
      <c r="C442" s="73"/>
      <c r="D442" s="14"/>
      <c r="E442" s="14"/>
    </row>
    <row r="443" spans="3:5" ht="15" customHeight="1" x14ac:dyDescent="0.25">
      <c r="C443" s="73"/>
      <c r="D443" s="14"/>
      <c r="E443" s="14"/>
    </row>
    <row r="444" spans="3:5" ht="15" customHeight="1" x14ac:dyDescent="0.25">
      <c r="C444" s="73"/>
      <c r="D444" s="14"/>
      <c r="E444" s="14"/>
    </row>
    <row r="445" spans="3:5" ht="15" customHeight="1" x14ac:dyDescent="0.25">
      <c r="C445" s="73"/>
      <c r="D445" s="14"/>
      <c r="E445" s="14"/>
    </row>
    <row r="446" spans="3:5" ht="15" customHeight="1" x14ac:dyDescent="0.25">
      <c r="C446" s="73"/>
      <c r="D446" s="14"/>
      <c r="E446" s="14"/>
    </row>
    <row r="447" spans="3:5" ht="15" customHeight="1" x14ac:dyDescent="0.25">
      <c r="C447" s="73"/>
      <c r="D447" s="14"/>
      <c r="E447" s="14"/>
    </row>
    <row r="448" spans="3:5" ht="15" customHeight="1" x14ac:dyDescent="0.25">
      <c r="C448" s="73"/>
      <c r="D448" s="14"/>
      <c r="E448" s="14"/>
    </row>
    <row r="449" spans="3:5" ht="15" customHeight="1" x14ac:dyDescent="0.25">
      <c r="C449" s="73"/>
      <c r="D449" s="14"/>
      <c r="E449" s="14"/>
    </row>
    <row r="450" spans="3:5" ht="15" customHeight="1" x14ac:dyDescent="0.25">
      <c r="C450" s="73"/>
      <c r="D450" s="14"/>
      <c r="E450" s="14"/>
    </row>
    <row r="451" spans="3:5" ht="15" customHeight="1" x14ac:dyDescent="0.25">
      <c r="C451" s="73"/>
      <c r="D451" s="14"/>
      <c r="E451" s="14"/>
    </row>
    <row r="452" spans="3:5" ht="15" customHeight="1" x14ac:dyDescent="0.25">
      <c r="C452" s="73"/>
      <c r="D452" s="14"/>
      <c r="E452" s="14"/>
    </row>
    <row r="453" spans="3:5" ht="15" customHeight="1" x14ac:dyDescent="0.25">
      <c r="C453" s="73"/>
      <c r="D453" s="14"/>
      <c r="E453" s="14"/>
    </row>
    <row r="454" spans="3:5" ht="15" customHeight="1" x14ac:dyDescent="0.25">
      <c r="C454" s="73"/>
      <c r="D454" s="14"/>
      <c r="E454" s="14"/>
    </row>
    <row r="455" spans="3:5" ht="15" customHeight="1" x14ac:dyDescent="0.25">
      <c r="C455" s="73"/>
      <c r="D455" s="14"/>
      <c r="E455" s="14"/>
    </row>
    <row r="456" spans="3:5" ht="15" customHeight="1" x14ac:dyDescent="0.25">
      <c r="C456" s="73"/>
      <c r="D456" s="14"/>
      <c r="E456" s="14"/>
    </row>
    <row r="457" spans="3:5" ht="15" customHeight="1" x14ac:dyDescent="0.25">
      <c r="C457" s="73"/>
      <c r="D457" s="14"/>
      <c r="E457" s="14"/>
    </row>
    <row r="458" spans="3:5" ht="15" customHeight="1" x14ac:dyDescent="0.25">
      <c r="C458" s="73"/>
      <c r="D458" s="14"/>
      <c r="E458" s="14"/>
    </row>
    <row r="459" spans="3:5" ht="15" customHeight="1" x14ac:dyDescent="0.25">
      <c r="C459" s="73"/>
      <c r="D459" s="14"/>
      <c r="E459" s="14"/>
    </row>
    <row r="460" spans="3:5" ht="15" customHeight="1" x14ac:dyDescent="0.25">
      <c r="C460" s="73"/>
      <c r="D460" s="14"/>
      <c r="E460" s="14"/>
    </row>
    <row r="461" spans="3:5" ht="15" customHeight="1" x14ac:dyDescent="0.25">
      <c r="C461" s="73"/>
      <c r="D461" s="14"/>
      <c r="E461" s="14"/>
    </row>
    <row r="462" spans="3:5" ht="15" customHeight="1" x14ac:dyDescent="0.25">
      <c r="C462" s="73"/>
      <c r="D462" s="14"/>
      <c r="E462" s="14"/>
    </row>
    <row r="463" spans="3:5" ht="15" customHeight="1" x14ac:dyDescent="0.25">
      <c r="C463" s="73"/>
      <c r="D463" s="14"/>
      <c r="E463" s="14"/>
    </row>
    <row r="464" spans="3:5" ht="15" customHeight="1" x14ac:dyDescent="0.25">
      <c r="C464" s="73"/>
      <c r="D464" s="14"/>
      <c r="E464" s="14"/>
    </row>
    <row r="465" spans="3:5" ht="15" customHeight="1" x14ac:dyDescent="0.25">
      <c r="C465" s="73"/>
      <c r="D465" s="14"/>
      <c r="E465" s="14"/>
    </row>
    <row r="466" spans="3:5" ht="15" customHeight="1" x14ac:dyDescent="0.25">
      <c r="C466" s="73"/>
      <c r="D466" s="14"/>
      <c r="E466" s="14"/>
    </row>
    <row r="467" spans="3:5" ht="15" customHeight="1" x14ac:dyDescent="0.25">
      <c r="C467" s="73"/>
      <c r="D467" s="14"/>
      <c r="E467" s="14"/>
    </row>
    <row r="468" spans="3:5" ht="15" customHeight="1" x14ac:dyDescent="0.25">
      <c r="C468" s="73"/>
      <c r="D468" s="14"/>
      <c r="E468" s="14"/>
    </row>
    <row r="469" spans="3:5" ht="15" customHeight="1" x14ac:dyDescent="0.25">
      <c r="C469" s="73"/>
      <c r="D469" s="14"/>
      <c r="E469" s="14"/>
    </row>
    <row r="470" spans="3:5" ht="15" customHeight="1" x14ac:dyDescent="0.25">
      <c r="C470" s="73"/>
      <c r="D470" s="14"/>
      <c r="E470" s="14"/>
    </row>
    <row r="471" spans="3:5" ht="15" customHeight="1" x14ac:dyDescent="0.25">
      <c r="C471" s="73"/>
      <c r="D471" s="14"/>
      <c r="E471" s="14"/>
    </row>
    <row r="472" spans="3:5" ht="15" customHeight="1" x14ac:dyDescent="0.25">
      <c r="C472" s="73"/>
      <c r="D472" s="14"/>
      <c r="E472" s="14"/>
    </row>
    <row r="473" spans="3:5" ht="15" customHeight="1" x14ac:dyDescent="0.25">
      <c r="C473" s="73"/>
      <c r="D473" s="14"/>
      <c r="E473" s="14"/>
    </row>
    <row r="474" spans="3:5" ht="15" customHeight="1" x14ac:dyDescent="0.25">
      <c r="C474" s="73"/>
      <c r="D474" s="14"/>
      <c r="E474" s="14"/>
    </row>
    <row r="475" spans="3:5" ht="15" customHeight="1" x14ac:dyDescent="0.25">
      <c r="C475" s="73"/>
      <c r="D475" s="14"/>
      <c r="E475" s="14"/>
    </row>
    <row r="476" spans="3:5" ht="15" customHeight="1" x14ac:dyDescent="0.25">
      <c r="C476" s="73"/>
      <c r="D476" s="14"/>
      <c r="E476" s="14"/>
    </row>
    <row r="477" spans="3:5" ht="15" customHeight="1" x14ac:dyDescent="0.25">
      <c r="C477" s="73"/>
      <c r="D477" s="14"/>
      <c r="E477" s="14"/>
    </row>
    <row r="478" spans="3:5" ht="15" customHeight="1" x14ac:dyDescent="0.25">
      <c r="C478" s="73"/>
      <c r="D478" s="14"/>
      <c r="E478" s="14"/>
    </row>
    <row r="479" spans="3:5" ht="15" customHeight="1" x14ac:dyDescent="0.25">
      <c r="C479" s="73"/>
      <c r="D479" s="14"/>
      <c r="E479" s="14"/>
    </row>
    <row r="480" spans="3:5" ht="15" customHeight="1" x14ac:dyDescent="0.25">
      <c r="C480" s="73"/>
      <c r="D480" s="14"/>
      <c r="E480" s="14"/>
    </row>
    <row r="481" spans="3:5" ht="15" customHeight="1" x14ac:dyDescent="0.25">
      <c r="C481" s="73"/>
      <c r="D481" s="14"/>
      <c r="E481" s="14"/>
    </row>
    <row r="482" spans="3:5" ht="15" customHeight="1" x14ac:dyDescent="0.25">
      <c r="C482" s="73"/>
      <c r="D482" s="14"/>
      <c r="E482" s="14"/>
    </row>
    <row r="483" spans="3:5" ht="15" customHeight="1" x14ac:dyDescent="0.25">
      <c r="C483" s="73"/>
      <c r="D483" s="14"/>
      <c r="E483" s="14"/>
    </row>
    <row r="484" spans="3:5" ht="15" customHeight="1" x14ac:dyDescent="0.25">
      <c r="C484" s="73"/>
      <c r="D484" s="14"/>
      <c r="E484" s="14"/>
    </row>
    <row r="485" spans="3:5" ht="15" customHeight="1" x14ac:dyDescent="0.25">
      <c r="C485" s="73"/>
      <c r="D485" s="14"/>
      <c r="E485" s="14"/>
    </row>
    <row r="486" spans="3:5" ht="15" customHeight="1" x14ac:dyDescent="0.25">
      <c r="C486" s="73"/>
      <c r="D486" s="14"/>
      <c r="E486" s="14"/>
    </row>
    <row r="487" spans="3:5" ht="15" customHeight="1" x14ac:dyDescent="0.25">
      <c r="C487" s="73"/>
      <c r="D487" s="14"/>
      <c r="E487" s="14"/>
    </row>
    <row r="488" spans="3:5" ht="15" customHeight="1" x14ac:dyDescent="0.25">
      <c r="C488" s="73"/>
      <c r="D488" s="14"/>
      <c r="E488" s="14"/>
    </row>
    <row r="489" spans="3:5" ht="15" customHeight="1" x14ac:dyDescent="0.25">
      <c r="C489" s="73"/>
      <c r="D489" s="14"/>
      <c r="E489" s="14"/>
    </row>
    <row r="490" spans="3:5" ht="15" customHeight="1" x14ac:dyDescent="0.25">
      <c r="C490" s="73"/>
      <c r="D490" s="14"/>
      <c r="E490" s="14"/>
    </row>
    <row r="491" spans="3:5" ht="15" customHeight="1" x14ac:dyDescent="0.25">
      <c r="C491" s="73"/>
      <c r="D491" s="14"/>
      <c r="E491" s="14"/>
    </row>
    <row r="492" spans="3:5" ht="15" customHeight="1" x14ac:dyDescent="0.25">
      <c r="C492" s="73"/>
      <c r="D492" s="14"/>
      <c r="E492" s="14"/>
    </row>
    <row r="493" spans="3:5" ht="15" customHeight="1" x14ac:dyDescent="0.25">
      <c r="C493" s="73"/>
      <c r="D493" s="14"/>
      <c r="E493" s="14"/>
    </row>
    <row r="494" spans="3:5" ht="15" customHeight="1" x14ac:dyDescent="0.25">
      <c r="C494" s="73"/>
      <c r="D494" s="14"/>
      <c r="E494" s="14"/>
    </row>
    <row r="495" spans="3:5" ht="15" customHeight="1" x14ac:dyDescent="0.25">
      <c r="C495" s="73"/>
      <c r="D495" s="14"/>
      <c r="E495" s="14"/>
    </row>
    <row r="496" spans="3:5" ht="15" customHeight="1" x14ac:dyDescent="0.25">
      <c r="C496" s="73"/>
      <c r="D496" s="14"/>
      <c r="E496" s="14"/>
    </row>
    <row r="497" spans="3:5" ht="15" customHeight="1" x14ac:dyDescent="0.25">
      <c r="C497" s="73"/>
      <c r="D497" s="14"/>
      <c r="E497" s="14"/>
    </row>
    <row r="498" spans="3:5" ht="15" customHeight="1" x14ac:dyDescent="0.25">
      <c r="C498" s="73"/>
      <c r="D498" s="14"/>
      <c r="E498" s="14"/>
    </row>
    <row r="499" spans="3:5" ht="15" customHeight="1" x14ac:dyDescent="0.25">
      <c r="C499" s="73"/>
      <c r="D499" s="14"/>
      <c r="E499" s="14"/>
    </row>
    <row r="500" spans="3:5" ht="15" customHeight="1" x14ac:dyDescent="0.25">
      <c r="C500" s="73"/>
      <c r="D500" s="14"/>
      <c r="E500" s="14"/>
    </row>
    <row r="501" spans="3:5" ht="15" customHeight="1" x14ac:dyDescent="0.25">
      <c r="C501" s="73"/>
      <c r="D501" s="14"/>
      <c r="E501" s="14"/>
    </row>
    <row r="502" spans="3:5" ht="15" customHeight="1" x14ac:dyDescent="0.25">
      <c r="C502" s="73"/>
      <c r="D502" s="14"/>
      <c r="E502" s="14"/>
    </row>
    <row r="503" spans="3:5" ht="15" customHeight="1" x14ac:dyDescent="0.25">
      <c r="C503" s="73"/>
      <c r="D503" s="14"/>
      <c r="E503" s="14"/>
    </row>
    <row r="504" spans="3:5" ht="15" customHeight="1" x14ac:dyDescent="0.25">
      <c r="C504" s="73"/>
      <c r="D504" s="14"/>
      <c r="E504" s="14"/>
    </row>
    <row r="505" spans="3:5" ht="15" customHeight="1" x14ac:dyDescent="0.25">
      <c r="C505" s="73"/>
      <c r="D505" s="14"/>
      <c r="E505" s="14"/>
    </row>
    <row r="506" spans="3:5" ht="15" customHeight="1" x14ac:dyDescent="0.25">
      <c r="C506" s="73"/>
      <c r="D506" s="14"/>
      <c r="E506" s="14"/>
    </row>
    <row r="507" spans="3:5" ht="15" customHeight="1" x14ac:dyDescent="0.25">
      <c r="C507" s="73"/>
      <c r="D507" s="14"/>
      <c r="E507" s="14"/>
    </row>
    <row r="508" spans="3:5" ht="15" customHeight="1" x14ac:dyDescent="0.25">
      <c r="C508" s="73"/>
      <c r="D508" s="14"/>
      <c r="E508" s="14"/>
    </row>
    <row r="509" spans="3:5" ht="15" customHeight="1" x14ac:dyDescent="0.25">
      <c r="C509" s="73"/>
      <c r="D509" s="14"/>
      <c r="E509" s="14"/>
    </row>
    <row r="510" spans="3:5" ht="15" customHeight="1" x14ac:dyDescent="0.25">
      <c r="C510" s="73"/>
      <c r="D510" s="14"/>
      <c r="E510" s="14"/>
    </row>
    <row r="511" spans="3:5" ht="15" customHeight="1" x14ac:dyDescent="0.25">
      <c r="C511" s="73"/>
      <c r="D511" s="14"/>
      <c r="E511" s="14"/>
    </row>
    <row r="512" spans="3:5" ht="15" customHeight="1" x14ac:dyDescent="0.25">
      <c r="C512" s="73"/>
      <c r="D512" s="14"/>
      <c r="E512" s="14"/>
    </row>
    <row r="513" spans="3:5" ht="15" customHeight="1" x14ac:dyDescent="0.25">
      <c r="C513" s="73"/>
      <c r="D513" s="14"/>
      <c r="E513" s="14"/>
    </row>
    <row r="514" spans="3:5" ht="15" customHeight="1" x14ac:dyDescent="0.25">
      <c r="C514" s="73"/>
      <c r="D514" s="14"/>
      <c r="E514" s="14"/>
    </row>
    <row r="515" spans="3:5" ht="15" customHeight="1" x14ac:dyDescent="0.25">
      <c r="C515" s="73"/>
      <c r="D515" s="14"/>
      <c r="E515" s="14"/>
    </row>
    <row r="516" spans="3:5" ht="15" customHeight="1" x14ac:dyDescent="0.25">
      <c r="C516" s="73"/>
      <c r="D516" s="14"/>
      <c r="E516" s="14"/>
    </row>
    <row r="517" spans="3:5" ht="15" customHeight="1" x14ac:dyDescent="0.25">
      <c r="C517" s="73"/>
      <c r="D517" s="14"/>
      <c r="E517" s="14"/>
    </row>
    <row r="518" spans="3:5" ht="15" customHeight="1" x14ac:dyDescent="0.25">
      <c r="C518" s="73"/>
      <c r="D518" s="14"/>
      <c r="E518" s="14"/>
    </row>
    <row r="519" spans="3:5" ht="15" customHeight="1" x14ac:dyDescent="0.25">
      <c r="C519" s="73"/>
      <c r="D519" s="14"/>
      <c r="E519" s="14"/>
    </row>
    <row r="520" spans="3:5" ht="15" customHeight="1" x14ac:dyDescent="0.25">
      <c r="C520" s="73"/>
      <c r="D520" s="14"/>
      <c r="E520" s="14"/>
    </row>
    <row r="521" spans="3:5" ht="15" customHeight="1" x14ac:dyDescent="0.25">
      <c r="C521" s="73"/>
      <c r="D521" s="14"/>
      <c r="E521" s="14"/>
    </row>
    <row r="522" spans="3:5" ht="15" customHeight="1" x14ac:dyDescent="0.25">
      <c r="C522" s="73"/>
      <c r="D522" s="14"/>
      <c r="E522" s="14"/>
    </row>
    <row r="523" spans="3:5" ht="15" customHeight="1" x14ac:dyDescent="0.25">
      <c r="C523" s="73"/>
      <c r="D523" s="14"/>
      <c r="E523" s="14"/>
    </row>
    <row r="524" spans="3:5" ht="15" customHeight="1" x14ac:dyDescent="0.25">
      <c r="C524" s="73"/>
      <c r="D524" s="14"/>
      <c r="E524" s="14"/>
    </row>
    <row r="525" spans="3:5" ht="15" customHeight="1" x14ac:dyDescent="0.25">
      <c r="C525" s="73"/>
      <c r="D525" s="14"/>
      <c r="E525" s="14"/>
    </row>
    <row r="526" spans="3:5" ht="15" customHeight="1" x14ac:dyDescent="0.25">
      <c r="C526" s="73"/>
      <c r="D526" s="14"/>
      <c r="E526" s="14"/>
    </row>
    <row r="527" spans="3:5" ht="15" customHeight="1" x14ac:dyDescent="0.25">
      <c r="C527" s="73"/>
      <c r="D527" s="14"/>
      <c r="E527" s="14"/>
    </row>
    <row r="528" spans="3:5" ht="15" customHeight="1" x14ac:dyDescent="0.25">
      <c r="C528" s="73"/>
      <c r="D528" s="14"/>
      <c r="E528" s="14"/>
    </row>
    <row r="529" spans="3:5" ht="15" customHeight="1" x14ac:dyDescent="0.25">
      <c r="C529" s="73"/>
      <c r="D529" s="14"/>
      <c r="E529" s="14"/>
    </row>
    <row r="530" spans="3:5" ht="15" customHeight="1" x14ac:dyDescent="0.25">
      <c r="C530" s="73"/>
      <c r="D530" s="14"/>
      <c r="E530" s="14"/>
    </row>
    <row r="531" spans="3:5" ht="15" customHeight="1" x14ac:dyDescent="0.25">
      <c r="C531" s="73"/>
      <c r="D531" s="14"/>
      <c r="E531" s="14"/>
    </row>
    <row r="532" spans="3:5" ht="15" customHeight="1" x14ac:dyDescent="0.25">
      <c r="C532" s="73"/>
      <c r="D532" s="14"/>
      <c r="E532" s="14"/>
    </row>
    <row r="533" spans="3:5" ht="15" customHeight="1" x14ac:dyDescent="0.25">
      <c r="C533" s="73"/>
      <c r="D533" s="14"/>
      <c r="E533" s="14"/>
    </row>
    <row r="534" spans="3:5" ht="15" customHeight="1" x14ac:dyDescent="0.25">
      <c r="C534" s="73"/>
      <c r="D534" s="14"/>
      <c r="E534" s="14"/>
    </row>
    <row r="535" spans="3:5" ht="15" customHeight="1" x14ac:dyDescent="0.25">
      <c r="C535" s="73"/>
      <c r="D535" s="14"/>
      <c r="E535" s="14"/>
    </row>
    <row r="536" spans="3:5" ht="15" customHeight="1" x14ac:dyDescent="0.25">
      <c r="C536" s="73"/>
      <c r="D536" s="14"/>
      <c r="E536" s="14"/>
    </row>
    <row r="537" spans="3:5" ht="15" customHeight="1" x14ac:dyDescent="0.25">
      <c r="C537" s="73"/>
      <c r="D537" s="14"/>
      <c r="E537" s="14"/>
    </row>
    <row r="538" spans="3:5" ht="15" customHeight="1" x14ac:dyDescent="0.25">
      <c r="C538" s="73"/>
      <c r="D538" s="14"/>
      <c r="E538" s="14"/>
    </row>
    <row r="539" spans="3:5" ht="15" customHeight="1" x14ac:dyDescent="0.25">
      <c r="C539" s="73"/>
      <c r="D539" s="14"/>
      <c r="E539" s="14"/>
    </row>
    <row r="540" spans="3:5" ht="15" customHeight="1" x14ac:dyDescent="0.25">
      <c r="C540" s="73"/>
      <c r="D540" s="14"/>
      <c r="E540" s="14"/>
    </row>
    <row r="541" spans="3:5" ht="15" customHeight="1" x14ac:dyDescent="0.25">
      <c r="C541" s="73"/>
      <c r="D541" s="14"/>
      <c r="E541" s="14"/>
    </row>
    <row r="542" spans="3:5" ht="15" customHeight="1" x14ac:dyDescent="0.25">
      <c r="C542" s="73"/>
      <c r="D542" s="14"/>
      <c r="E542" s="14"/>
    </row>
    <row r="543" spans="3:5" ht="15" customHeight="1" x14ac:dyDescent="0.25">
      <c r="C543" s="73"/>
      <c r="D543" s="14"/>
      <c r="E543" s="14"/>
    </row>
    <row r="544" spans="3:5" ht="15" customHeight="1" x14ac:dyDescent="0.25">
      <c r="C544" s="73"/>
      <c r="D544" s="14"/>
      <c r="E544" s="14"/>
    </row>
    <row r="545" spans="3:5" ht="15" customHeight="1" x14ac:dyDescent="0.25">
      <c r="C545" s="73"/>
      <c r="D545" s="14"/>
      <c r="E545" s="14"/>
    </row>
    <row r="546" spans="3:5" ht="15" customHeight="1" x14ac:dyDescent="0.25">
      <c r="C546" s="73"/>
      <c r="D546" s="14"/>
      <c r="E546" s="14"/>
    </row>
    <row r="547" spans="3:5" ht="15" customHeight="1" x14ac:dyDescent="0.25">
      <c r="C547" s="73"/>
      <c r="D547" s="14"/>
      <c r="E547" s="14"/>
    </row>
    <row r="548" spans="3:5" ht="15" customHeight="1" x14ac:dyDescent="0.25">
      <c r="C548" s="73"/>
      <c r="D548" s="14"/>
      <c r="E548" s="14"/>
    </row>
    <row r="549" spans="3:5" ht="15" customHeight="1" x14ac:dyDescent="0.25">
      <c r="C549" s="73"/>
      <c r="D549" s="14"/>
      <c r="E549" s="14"/>
    </row>
    <row r="550" spans="3:5" ht="15" customHeight="1" x14ac:dyDescent="0.25">
      <c r="C550" s="73"/>
      <c r="D550" s="14"/>
      <c r="E550" s="14"/>
    </row>
    <row r="551" spans="3:5" ht="15" customHeight="1" x14ac:dyDescent="0.25">
      <c r="C551" s="73"/>
      <c r="D551" s="14"/>
      <c r="E551" s="14"/>
    </row>
    <row r="552" spans="3:5" ht="15" customHeight="1" x14ac:dyDescent="0.25">
      <c r="C552" s="73"/>
      <c r="D552" s="14"/>
      <c r="E552" s="14"/>
    </row>
    <row r="553" spans="3:5" ht="15" customHeight="1" x14ac:dyDescent="0.25">
      <c r="C553" s="73"/>
      <c r="D553" s="14"/>
      <c r="E553" s="14"/>
    </row>
    <row r="554" spans="3:5" ht="15" customHeight="1" x14ac:dyDescent="0.25">
      <c r="C554" s="73"/>
      <c r="D554" s="14"/>
      <c r="E554" s="14"/>
    </row>
    <row r="555" spans="3:5" ht="15" customHeight="1" x14ac:dyDescent="0.25">
      <c r="C555" s="73"/>
      <c r="D555" s="14"/>
      <c r="E555" s="14"/>
    </row>
    <row r="556" spans="3:5" ht="15" customHeight="1" x14ac:dyDescent="0.25">
      <c r="C556" s="73"/>
      <c r="D556" s="14"/>
      <c r="E556" s="14"/>
    </row>
    <row r="557" spans="3:5" ht="15" customHeight="1" x14ac:dyDescent="0.25">
      <c r="C557" s="73"/>
      <c r="D557" s="14"/>
      <c r="E557" s="14"/>
    </row>
    <row r="558" spans="3:5" ht="15" customHeight="1" x14ac:dyDescent="0.25">
      <c r="C558" s="73"/>
      <c r="D558" s="14"/>
      <c r="E558" s="14"/>
    </row>
    <row r="559" spans="3:5" ht="15" customHeight="1" x14ac:dyDescent="0.25">
      <c r="C559" s="73"/>
      <c r="D559" s="14"/>
      <c r="E559" s="14"/>
    </row>
    <row r="560" spans="3:5" ht="15" customHeight="1" x14ac:dyDescent="0.25">
      <c r="C560" s="73"/>
      <c r="D560" s="14"/>
      <c r="E560" s="14"/>
    </row>
    <row r="561" spans="3:5" ht="15" customHeight="1" x14ac:dyDescent="0.25">
      <c r="C561" s="73"/>
      <c r="D561" s="14"/>
      <c r="E561" s="14"/>
    </row>
    <row r="562" spans="3:5" ht="15" customHeight="1" x14ac:dyDescent="0.25">
      <c r="C562" s="73"/>
      <c r="D562" s="14"/>
      <c r="E562" s="14"/>
    </row>
    <row r="563" spans="3:5" ht="15" customHeight="1" x14ac:dyDescent="0.25">
      <c r="C563" s="73"/>
      <c r="D563" s="14"/>
      <c r="E563" s="14"/>
    </row>
    <row r="564" spans="3:5" ht="15" customHeight="1" x14ac:dyDescent="0.25">
      <c r="C564" s="73"/>
      <c r="D564" s="14"/>
      <c r="E564" s="14"/>
    </row>
    <row r="565" spans="3:5" ht="15" customHeight="1" x14ac:dyDescent="0.25">
      <c r="C565" s="73"/>
      <c r="D565" s="14"/>
      <c r="E565" s="14"/>
    </row>
    <row r="566" spans="3:5" ht="15" customHeight="1" x14ac:dyDescent="0.25">
      <c r="C566" s="73"/>
      <c r="D566" s="14"/>
      <c r="E566" s="14"/>
    </row>
    <row r="567" spans="3:5" ht="15" customHeight="1" x14ac:dyDescent="0.25">
      <c r="C567" s="73"/>
      <c r="D567" s="14"/>
      <c r="E567" s="14"/>
    </row>
    <row r="568" spans="3:5" ht="15" customHeight="1" x14ac:dyDescent="0.25">
      <c r="C568" s="73"/>
      <c r="D568" s="14"/>
      <c r="E568" s="14"/>
    </row>
    <row r="569" spans="3:5" ht="15" customHeight="1" x14ac:dyDescent="0.25">
      <c r="C569" s="73"/>
      <c r="D569" s="14"/>
      <c r="E569" s="14"/>
    </row>
    <row r="570" spans="3:5" ht="15" customHeight="1" x14ac:dyDescent="0.25">
      <c r="C570" s="73"/>
      <c r="D570" s="14"/>
      <c r="E570" s="14"/>
    </row>
    <row r="571" spans="3:5" ht="15" customHeight="1" x14ac:dyDescent="0.25">
      <c r="C571" s="73"/>
      <c r="D571" s="14"/>
      <c r="E571" s="14"/>
    </row>
    <row r="572" spans="3:5" ht="15" customHeight="1" x14ac:dyDescent="0.25">
      <c r="C572" s="73"/>
      <c r="D572" s="14"/>
      <c r="E572" s="14"/>
    </row>
    <row r="573" spans="3:5" ht="15" customHeight="1" x14ac:dyDescent="0.25">
      <c r="C573" s="73"/>
      <c r="D573" s="14"/>
      <c r="E573" s="14"/>
    </row>
    <row r="574" spans="3:5" ht="15" customHeight="1" x14ac:dyDescent="0.25">
      <c r="C574" s="73"/>
      <c r="D574" s="14"/>
      <c r="E574" s="14"/>
    </row>
    <row r="575" spans="3:5" ht="15" customHeight="1" x14ac:dyDescent="0.25">
      <c r="C575" s="73"/>
      <c r="D575" s="14"/>
      <c r="E575" s="14"/>
    </row>
    <row r="576" spans="3:5" ht="15" customHeight="1" x14ac:dyDescent="0.25">
      <c r="C576" s="73"/>
      <c r="D576" s="14"/>
      <c r="E576" s="14"/>
    </row>
    <row r="577" spans="3:5" ht="15" customHeight="1" x14ac:dyDescent="0.25">
      <c r="C577" s="73"/>
      <c r="D577" s="14"/>
      <c r="E577" s="14"/>
    </row>
    <row r="578" spans="3:5" ht="15" customHeight="1" x14ac:dyDescent="0.25">
      <c r="C578" s="73"/>
      <c r="D578" s="14"/>
      <c r="E578" s="14"/>
    </row>
    <row r="579" spans="3:5" ht="15" customHeight="1" x14ac:dyDescent="0.25">
      <c r="C579" s="73"/>
      <c r="D579" s="14"/>
      <c r="E579" s="14"/>
    </row>
    <row r="580" spans="3:5" ht="15" customHeight="1" x14ac:dyDescent="0.25">
      <c r="C580" s="73"/>
      <c r="D580" s="14"/>
      <c r="E580" s="14"/>
    </row>
    <row r="581" spans="3:5" ht="15" customHeight="1" x14ac:dyDescent="0.25">
      <c r="C581" s="73"/>
      <c r="D581" s="14"/>
      <c r="E581" s="14"/>
    </row>
    <row r="582" spans="3:5" ht="15" customHeight="1" x14ac:dyDescent="0.25">
      <c r="C582" s="73"/>
      <c r="D582" s="14"/>
      <c r="E582" s="14"/>
    </row>
    <row r="583" spans="3:5" ht="15" customHeight="1" x14ac:dyDescent="0.25">
      <c r="C583" s="73"/>
      <c r="D583" s="14"/>
      <c r="E583" s="14"/>
    </row>
    <row r="584" spans="3:5" ht="15" customHeight="1" x14ac:dyDescent="0.25">
      <c r="C584" s="73"/>
      <c r="D584" s="14"/>
      <c r="E584" s="14"/>
    </row>
    <row r="585" spans="3:5" ht="15" customHeight="1" x14ac:dyDescent="0.25">
      <c r="C585" s="73"/>
      <c r="D585" s="14"/>
      <c r="E585" s="14"/>
    </row>
    <row r="586" spans="3:5" ht="15" customHeight="1" x14ac:dyDescent="0.25">
      <c r="C586" s="73"/>
      <c r="D586" s="14"/>
      <c r="E586" s="14"/>
    </row>
    <row r="587" spans="3:5" ht="15" customHeight="1" x14ac:dyDescent="0.25">
      <c r="C587" s="73"/>
      <c r="D587" s="14"/>
      <c r="E587" s="14"/>
    </row>
    <row r="588" spans="3:5" ht="15" customHeight="1" x14ac:dyDescent="0.25">
      <c r="C588" s="73"/>
      <c r="D588" s="14"/>
      <c r="E588" s="14"/>
    </row>
    <row r="589" spans="3:5" ht="15" customHeight="1" x14ac:dyDescent="0.25">
      <c r="C589" s="73"/>
      <c r="D589" s="14"/>
      <c r="E589" s="14"/>
    </row>
    <row r="590" spans="3:5" ht="15" customHeight="1" x14ac:dyDescent="0.25">
      <c r="C590" s="73"/>
      <c r="D590" s="14"/>
      <c r="E590" s="14"/>
    </row>
    <row r="591" spans="3:5" ht="15" customHeight="1" x14ac:dyDescent="0.25">
      <c r="C591" s="73"/>
      <c r="D591" s="14"/>
      <c r="E591" s="14"/>
    </row>
    <row r="592" spans="3:5" ht="15" customHeight="1" x14ac:dyDescent="0.25">
      <c r="C592" s="73"/>
      <c r="D592" s="14"/>
      <c r="E592" s="14"/>
    </row>
    <row r="593" spans="3:5" ht="15" customHeight="1" x14ac:dyDescent="0.25">
      <c r="C593" s="73"/>
      <c r="D593" s="14"/>
      <c r="E593" s="14"/>
    </row>
    <row r="594" spans="3:5" ht="15" customHeight="1" x14ac:dyDescent="0.25">
      <c r="C594" s="73"/>
      <c r="D594" s="14"/>
      <c r="E594" s="14"/>
    </row>
    <row r="595" spans="3:5" ht="15" customHeight="1" x14ac:dyDescent="0.25">
      <c r="C595" s="73"/>
      <c r="D595" s="14"/>
      <c r="E595" s="14"/>
    </row>
    <row r="596" spans="3:5" ht="15" customHeight="1" x14ac:dyDescent="0.25">
      <c r="C596" s="73"/>
      <c r="D596" s="14"/>
      <c r="E596" s="14"/>
    </row>
    <row r="597" spans="3:5" ht="15" customHeight="1" x14ac:dyDescent="0.25">
      <c r="C597" s="73"/>
      <c r="D597" s="14"/>
      <c r="E597" s="14"/>
    </row>
    <row r="598" spans="3:5" ht="15" customHeight="1" x14ac:dyDescent="0.25">
      <c r="C598" s="73"/>
      <c r="D598" s="14"/>
      <c r="E598" s="14"/>
    </row>
    <row r="599" spans="3:5" ht="15" customHeight="1" x14ac:dyDescent="0.25">
      <c r="C599" s="73"/>
      <c r="D599" s="14"/>
      <c r="E599" s="14"/>
    </row>
    <row r="600" spans="3:5" ht="15" customHeight="1" x14ac:dyDescent="0.25">
      <c r="C600" s="73"/>
      <c r="D600" s="14"/>
      <c r="E600" s="14"/>
    </row>
    <row r="601" spans="3:5" ht="15" customHeight="1" x14ac:dyDescent="0.25">
      <c r="C601" s="73"/>
      <c r="D601" s="14"/>
      <c r="E601" s="14"/>
    </row>
    <row r="602" spans="3:5" ht="15" customHeight="1" x14ac:dyDescent="0.25">
      <c r="C602" s="73"/>
      <c r="D602" s="14"/>
      <c r="E602" s="14"/>
    </row>
    <row r="603" spans="3:5" ht="15" customHeight="1" x14ac:dyDescent="0.25">
      <c r="C603" s="73"/>
      <c r="D603" s="14"/>
      <c r="E603" s="14"/>
    </row>
    <row r="604" spans="3:5" ht="15" customHeight="1" x14ac:dyDescent="0.25">
      <c r="C604" s="73"/>
      <c r="D604" s="14"/>
      <c r="E604" s="14"/>
    </row>
    <row r="605" spans="3:5" ht="15" customHeight="1" x14ac:dyDescent="0.25">
      <c r="C605" s="73"/>
      <c r="D605" s="14"/>
      <c r="E605" s="14"/>
    </row>
    <row r="606" spans="3:5" ht="15" customHeight="1" x14ac:dyDescent="0.25">
      <c r="C606" s="73"/>
      <c r="D606" s="14"/>
      <c r="E606" s="14"/>
    </row>
    <row r="607" spans="3:5" ht="15" customHeight="1" x14ac:dyDescent="0.25">
      <c r="C607" s="73"/>
      <c r="D607" s="14"/>
      <c r="E607" s="14"/>
    </row>
    <row r="608" spans="3:5" ht="15" customHeight="1" x14ac:dyDescent="0.25">
      <c r="C608" s="73"/>
      <c r="D608" s="14"/>
      <c r="E608" s="14"/>
    </row>
    <row r="609" spans="3:5" ht="15" customHeight="1" x14ac:dyDescent="0.25">
      <c r="C609" s="73"/>
      <c r="D609" s="14"/>
      <c r="E609" s="14"/>
    </row>
    <row r="610" spans="3:5" ht="15" customHeight="1" x14ac:dyDescent="0.25">
      <c r="C610" s="73"/>
      <c r="D610" s="14"/>
      <c r="E610" s="14"/>
    </row>
    <row r="611" spans="3:5" ht="15" customHeight="1" x14ac:dyDescent="0.25">
      <c r="C611" s="73"/>
      <c r="D611" s="14"/>
      <c r="E611" s="14"/>
    </row>
    <row r="612" spans="3:5" ht="15" customHeight="1" x14ac:dyDescent="0.25">
      <c r="C612" s="73"/>
      <c r="D612" s="14"/>
      <c r="E612" s="14"/>
    </row>
    <row r="613" spans="3:5" ht="15" customHeight="1" x14ac:dyDescent="0.25">
      <c r="C613" s="73"/>
      <c r="D613" s="14"/>
      <c r="E613" s="14"/>
    </row>
    <row r="614" spans="3:5" ht="15" customHeight="1" x14ac:dyDescent="0.25">
      <c r="C614" s="73"/>
      <c r="D614" s="14"/>
      <c r="E614" s="14"/>
    </row>
    <row r="615" spans="3:5" ht="15" customHeight="1" x14ac:dyDescent="0.25">
      <c r="C615" s="73"/>
      <c r="D615" s="14"/>
      <c r="E615" s="14"/>
    </row>
    <row r="616" spans="3:5" ht="15" customHeight="1" x14ac:dyDescent="0.25">
      <c r="C616" s="73"/>
      <c r="D616" s="14"/>
      <c r="E616" s="14"/>
    </row>
    <row r="617" spans="3:5" ht="15" customHeight="1" x14ac:dyDescent="0.25">
      <c r="C617" s="73"/>
      <c r="D617" s="14"/>
      <c r="E617" s="14"/>
    </row>
    <row r="618" spans="3:5" ht="15" customHeight="1" x14ac:dyDescent="0.25">
      <c r="C618" s="73"/>
      <c r="D618" s="14"/>
      <c r="E618" s="14"/>
    </row>
    <row r="619" spans="3:5" ht="15" customHeight="1" x14ac:dyDescent="0.25">
      <c r="C619" s="73"/>
      <c r="D619" s="14"/>
      <c r="E619" s="14"/>
    </row>
    <row r="620" spans="3:5" ht="15" customHeight="1" x14ac:dyDescent="0.25">
      <c r="C620" s="73"/>
      <c r="D620" s="14"/>
      <c r="E620" s="14"/>
    </row>
    <row r="621" spans="3:5" ht="15" customHeight="1" x14ac:dyDescent="0.25">
      <c r="C621" s="73"/>
      <c r="D621" s="14"/>
      <c r="E621" s="14"/>
    </row>
    <row r="622" spans="3:5" ht="15" customHeight="1" x14ac:dyDescent="0.25">
      <c r="C622" s="73"/>
      <c r="D622" s="14"/>
      <c r="E622" s="14"/>
    </row>
    <row r="623" spans="3:5" ht="15" customHeight="1" x14ac:dyDescent="0.25">
      <c r="C623" s="73"/>
      <c r="D623" s="14"/>
      <c r="E623" s="14"/>
    </row>
    <row r="624" spans="3:5" ht="15" customHeight="1" x14ac:dyDescent="0.25">
      <c r="C624" s="73"/>
      <c r="D624" s="14"/>
      <c r="E624" s="14"/>
    </row>
    <row r="625" spans="3:5" ht="15" customHeight="1" x14ac:dyDescent="0.25">
      <c r="C625" s="73"/>
      <c r="D625" s="14"/>
      <c r="E625" s="14"/>
    </row>
    <row r="626" spans="3:5" ht="15" customHeight="1" x14ac:dyDescent="0.25">
      <c r="C626" s="73"/>
      <c r="D626" s="14"/>
      <c r="E626" s="14"/>
    </row>
    <row r="627" spans="3:5" ht="15" customHeight="1" x14ac:dyDescent="0.25">
      <c r="C627" s="73"/>
      <c r="D627" s="14"/>
      <c r="E627" s="14"/>
    </row>
    <row r="628" spans="3:5" ht="15" customHeight="1" x14ac:dyDescent="0.25">
      <c r="C628" s="73"/>
      <c r="D628" s="14"/>
      <c r="E628" s="14"/>
    </row>
    <row r="629" spans="3:5" ht="15" customHeight="1" x14ac:dyDescent="0.25">
      <c r="C629" s="73"/>
      <c r="D629" s="14"/>
      <c r="E629" s="14"/>
    </row>
    <row r="630" spans="3:5" ht="15" customHeight="1" x14ac:dyDescent="0.25">
      <c r="C630" s="73"/>
      <c r="D630" s="14"/>
      <c r="E630" s="14"/>
    </row>
    <row r="631" spans="3:5" ht="15" customHeight="1" x14ac:dyDescent="0.25">
      <c r="C631" s="73"/>
      <c r="D631" s="14"/>
      <c r="E631" s="14"/>
    </row>
    <row r="632" spans="3:5" ht="15" customHeight="1" x14ac:dyDescent="0.25">
      <c r="C632" s="73"/>
      <c r="D632" s="14"/>
      <c r="E632" s="14"/>
    </row>
    <row r="633" spans="3:5" ht="15" customHeight="1" x14ac:dyDescent="0.25">
      <c r="C633" s="73"/>
      <c r="D633" s="14"/>
      <c r="E633" s="14"/>
    </row>
    <row r="634" spans="3:5" ht="15" customHeight="1" x14ac:dyDescent="0.25">
      <c r="C634" s="73"/>
      <c r="D634" s="14"/>
      <c r="E634" s="14"/>
    </row>
    <row r="635" spans="3:5" ht="15" customHeight="1" x14ac:dyDescent="0.25">
      <c r="C635" s="73"/>
      <c r="D635" s="14"/>
      <c r="E635" s="14"/>
    </row>
    <row r="636" spans="3:5" ht="15" customHeight="1" x14ac:dyDescent="0.25">
      <c r="C636" s="73"/>
      <c r="D636" s="14"/>
      <c r="E636" s="14"/>
    </row>
    <row r="637" spans="3:5" ht="15" customHeight="1" x14ac:dyDescent="0.25">
      <c r="C637" s="73"/>
      <c r="D637" s="14"/>
      <c r="E637" s="14"/>
    </row>
    <row r="638" spans="3:5" ht="15" customHeight="1" x14ac:dyDescent="0.25">
      <c r="C638" s="73"/>
      <c r="D638" s="14"/>
      <c r="E638" s="14"/>
    </row>
    <row r="639" spans="3:5" ht="15" customHeight="1" x14ac:dyDescent="0.25">
      <c r="C639" s="73"/>
      <c r="D639" s="14"/>
      <c r="E639" s="14"/>
    </row>
    <row r="640" spans="3:5" ht="15" customHeight="1" x14ac:dyDescent="0.25">
      <c r="C640" s="73"/>
      <c r="D640" s="14"/>
      <c r="E640" s="14"/>
    </row>
    <row r="641" spans="3:5" ht="15" customHeight="1" x14ac:dyDescent="0.25">
      <c r="C641" s="73"/>
      <c r="D641" s="14"/>
      <c r="E641" s="14"/>
    </row>
    <row r="642" spans="3:5" ht="15" customHeight="1" x14ac:dyDescent="0.25">
      <c r="C642" s="73"/>
      <c r="D642" s="14"/>
      <c r="E642" s="14"/>
    </row>
    <row r="643" spans="3:5" ht="15" customHeight="1" x14ac:dyDescent="0.25">
      <c r="C643" s="73"/>
      <c r="D643" s="14"/>
      <c r="E643" s="14"/>
    </row>
    <row r="644" spans="3:5" ht="15" customHeight="1" x14ac:dyDescent="0.25">
      <c r="C644" s="73"/>
      <c r="D644" s="14"/>
      <c r="E644" s="14"/>
    </row>
    <row r="645" spans="3:5" ht="15" customHeight="1" x14ac:dyDescent="0.25">
      <c r="C645" s="73"/>
      <c r="D645" s="14"/>
      <c r="E645" s="14"/>
    </row>
    <row r="646" spans="3:5" ht="15" customHeight="1" x14ac:dyDescent="0.25">
      <c r="C646" s="73"/>
      <c r="D646" s="14"/>
      <c r="E646" s="14"/>
    </row>
    <row r="647" spans="3:5" ht="15" customHeight="1" x14ac:dyDescent="0.25">
      <c r="C647" s="73"/>
      <c r="D647" s="14"/>
      <c r="E647" s="14"/>
    </row>
    <row r="648" spans="3:5" ht="15" customHeight="1" x14ac:dyDescent="0.25">
      <c r="C648" s="73"/>
      <c r="D648" s="14"/>
      <c r="E648" s="14"/>
    </row>
    <row r="649" spans="3:5" ht="15" customHeight="1" x14ac:dyDescent="0.25">
      <c r="C649" s="73"/>
      <c r="D649" s="14"/>
      <c r="E649" s="14"/>
    </row>
    <row r="650" spans="3:5" ht="15" customHeight="1" x14ac:dyDescent="0.25">
      <c r="C650" s="73"/>
      <c r="D650" s="14"/>
      <c r="E650" s="14"/>
    </row>
    <row r="651" spans="3:5" ht="15" customHeight="1" x14ac:dyDescent="0.25">
      <c r="C651" s="73"/>
      <c r="D651" s="14"/>
      <c r="E651" s="14"/>
    </row>
    <row r="652" spans="3:5" ht="15" customHeight="1" x14ac:dyDescent="0.25">
      <c r="C652" s="73"/>
      <c r="D652" s="14"/>
      <c r="E652" s="14"/>
    </row>
    <row r="653" spans="3:5" ht="15" customHeight="1" x14ac:dyDescent="0.25">
      <c r="C653" s="73"/>
      <c r="D653" s="14"/>
      <c r="E653" s="14"/>
    </row>
    <row r="654" spans="3:5" ht="15" customHeight="1" x14ac:dyDescent="0.25">
      <c r="C654" s="73"/>
      <c r="D654" s="14"/>
      <c r="E654" s="14"/>
    </row>
    <row r="655" spans="3:5" ht="15" customHeight="1" x14ac:dyDescent="0.25">
      <c r="C655" s="73"/>
      <c r="D655" s="14"/>
      <c r="E655" s="14"/>
    </row>
    <row r="656" spans="3:5" ht="15" customHeight="1" x14ac:dyDescent="0.25">
      <c r="C656" s="73"/>
      <c r="D656" s="14"/>
      <c r="E656" s="14"/>
    </row>
    <row r="657" spans="3:5" ht="15" customHeight="1" x14ac:dyDescent="0.25">
      <c r="C657" s="73"/>
      <c r="D657" s="14"/>
      <c r="E657" s="14"/>
    </row>
    <row r="658" spans="3:5" ht="15" customHeight="1" x14ac:dyDescent="0.25">
      <c r="C658" s="73"/>
      <c r="D658" s="14"/>
      <c r="E658" s="14"/>
    </row>
    <row r="659" spans="3:5" ht="15" customHeight="1" x14ac:dyDescent="0.25">
      <c r="C659" s="73"/>
      <c r="D659" s="14"/>
      <c r="E659" s="14"/>
    </row>
    <row r="660" spans="3:5" ht="15" customHeight="1" x14ac:dyDescent="0.25">
      <c r="C660" s="73"/>
      <c r="D660" s="14"/>
      <c r="E660" s="14"/>
    </row>
    <row r="661" spans="3:5" ht="15" customHeight="1" x14ac:dyDescent="0.25">
      <c r="C661" s="73"/>
      <c r="D661" s="14"/>
      <c r="E661" s="14"/>
    </row>
    <row r="662" spans="3:5" ht="15" customHeight="1" x14ac:dyDescent="0.25">
      <c r="C662" s="73"/>
      <c r="D662" s="14"/>
      <c r="E662" s="14"/>
    </row>
    <row r="663" spans="3:5" ht="15" customHeight="1" x14ac:dyDescent="0.25">
      <c r="C663" s="73"/>
      <c r="D663" s="14"/>
      <c r="E663" s="14"/>
    </row>
    <row r="664" spans="3:5" ht="15" customHeight="1" x14ac:dyDescent="0.25">
      <c r="C664" s="73"/>
      <c r="D664" s="14"/>
      <c r="E664" s="14"/>
    </row>
    <row r="665" spans="3:5" ht="15" customHeight="1" x14ac:dyDescent="0.25">
      <c r="C665" s="73"/>
      <c r="D665" s="14"/>
      <c r="E665" s="14"/>
    </row>
    <row r="666" spans="3:5" ht="15" customHeight="1" x14ac:dyDescent="0.25">
      <c r="C666" s="73"/>
      <c r="D666" s="14"/>
      <c r="E666" s="14"/>
    </row>
    <row r="667" spans="3:5" ht="15" customHeight="1" x14ac:dyDescent="0.25">
      <c r="C667" s="73"/>
      <c r="D667" s="14"/>
      <c r="E667" s="14"/>
    </row>
    <row r="668" spans="3:5" ht="15" customHeight="1" x14ac:dyDescent="0.25">
      <c r="C668" s="73"/>
      <c r="D668" s="14"/>
      <c r="E668" s="14"/>
    </row>
    <row r="669" spans="3:5" ht="15" customHeight="1" x14ac:dyDescent="0.25">
      <c r="C669" s="73"/>
      <c r="D669" s="14"/>
      <c r="E669" s="14"/>
    </row>
    <row r="670" spans="3:5" ht="15" customHeight="1" x14ac:dyDescent="0.25">
      <c r="C670" s="73"/>
      <c r="D670" s="14"/>
      <c r="E670" s="14"/>
    </row>
    <row r="671" spans="3:5" ht="15" customHeight="1" x14ac:dyDescent="0.25">
      <c r="C671" s="73"/>
      <c r="D671" s="14"/>
      <c r="E671" s="14"/>
    </row>
    <row r="672" spans="3:5" ht="15" customHeight="1" x14ac:dyDescent="0.25">
      <c r="C672" s="73"/>
      <c r="D672" s="14"/>
      <c r="E672" s="14"/>
    </row>
    <row r="673" spans="3:5" ht="15" customHeight="1" x14ac:dyDescent="0.25">
      <c r="C673" s="73"/>
      <c r="D673" s="14"/>
      <c r="E673" s="14"/>
    </row>
    <row r="674" spans="3:5" ht="15" customHeight="1" x14ac:dyDescent="0.25">
      <c r="C674" s="73"/>
      <c r="D674" s="14"/>
      <c r="E674" s="14"/>
    </row>
    <row r="675" spans="3:5" ht="15" customHeight="1" x14ac:dyDescent="0.25">
      <c r="C675" s="73"/>
      <c r="D675" s="14"/>
      <c r="E675" s="14"/>
    </row>
    <row r="676" spans="3:5" ht="15" customHeight="1" x14ac:dyDescent="0.25">
      <c r="C676" s="73"/>
      <c r="D676" s="14"/>
      <c r="E676" s="14"/>
    </row>
    <row r="677" spans="3:5" ht="15" customHeight="1" x14ac:dyDescent="0.25">
      <c r="C677" s="73"/>
      <c r="D677" s="14"/>
      <c r="E677" s="14"/>
    </row>
    <row r="678" spans="3:5" ht="15" customHeight="1" x14ac:dyDescent="0.25">
      <c r="C678" s="73"/>
      <c r="D678" s="14"/>
      <c r="E678" s="14"/>
    </row>
    <row r="679" spans="3:5" ht="15" customHeight="1" x14ac:dyDescent="0.25">
      <c r="C679" s="73"/>
      <c r="D679" s="14"/>
      <c r="E679" s="14"/>
    </row>
    <row r="680" spans="3:5" ht="15" customHeight="1" x14ac:dyDescent="0.25">
      <c r="C680" s="73"/>
      <c r="D680" s="14"/>
      <c r="E680" s="14"/>
    </row>
    <row r="681" spans="3:5" ht="15" customHeight="1" x14ac:dyDescent="0.25">
      <c r="C681" s="73"/>
      <c r="D681" s="14"/>
      <c r="E681" s="14"/>
    </row>
    <row r="682" spans="3:5" ht="15" customHeight="1" x14ac:dyDescent="0.25">
      <c r="C682" s="73"/>
      <c r="D682" s="14"/>
      <c r="E682" s="14"/>
    </row>
    <row r="683" spans="3:5" ht="15" customHeight="1" x14ac:dyDescent="0.25">
      <c r="C683" s="73"/>
      <c r="D683" s="14"/>
      <c r="E683" s="14"/>
    </row>
    <row r="684" spans="3:5" ht="15" customHeight="1" x14ac:dyDescent="0.25">
      <c r="C684" s="73"/>
      <c r="D684" s="14"/>
      <c r="E684" s="14"/>
    </row>
    <row r="685" spans="3:5" ht="15" customHeight="1" x14ac:dyDescent="0.25">
      <c r="C685" s="73"/>
      <c r="D685" s="14"/>
      <c r="E685" s="14"/>
    </row>
    <row r="686" spans="3:5" ht="15" customHeight="1" x14ac:dyDescent="0.25">
      <c r="C686" s="73"/>
      <c r="D686" s="14"/>
      <c r="E686" s="14"/>
    </row>
    <row r="687" spans="3:5" ht="15" customHeight="1" x14ac:dyDescent="0.25">
      <c r="C687" s="73"/>
      <c r="D687" s="14"/>
      <c r="E687" s="14"/>
    </row>
    <row r="688" spans="3:5" ht="15" customHeight="1" x14ac:dyDescent="0.25">
      <c r="C688" s="73"/>
      <c r="D688" s="14"/>
      <c r="E688" s="14"/>
    </row>
    <row r="689" spans="3:5" ht="15" customHeight="1" x14ac:dyDescent="0.25">
      <c r="C689" s="73"/>
      <c r="D689" s="14"/>
      <c r="E689" s="14"/>
    </row>
    <row r="690" spans="3:5" ht="15" customHeight="1" x14ac:dyDescent="0.25">
      <c r="C690" s="73"/>
      <c r="D690" s="14"/>
      <c r="E690" s="14"/>
    </row>
    <row r="691" spans="3:5" ht="15" customHeight="1" x14ac:dyDescent="0.25">
      <c r="C691" s="73"/>
      <c r="D691" s="14"/>
      <c r="E691" s="14"/>
    </row>
    <row r="692" spans="3:5" ht="15" customHeight="1" x14ac:dyDescent="0.25">
      <c r="C692" s="73"/>
      <c r="D692" s="14"/>
      <c r="E692" s="14"/>
    </row>
    <row r="693" spans="3:5" ht="15" customHeight="1" x14ac:dyDescent="0.25">
      <c r="C693" s="73"/>
      <c r="D693" s="14"/>
      <c r="E693" s="14"/>
    </row>
    <row r="694" spans="3:5" ht="15" customHeight="1" x14ac:dyDescent="0.25">
      <c r="C694" s="73"/>
      <c r="D694" s="14"/>
      <c r="E694" s="14"/>
    </row>
    <row r="695" spans="3:5" ht="15" customHeight="1" x14ac:dyDescent="0.25">
      <c r="C695" s="73"/>
      <c r="D695" s="14"/>
      <c r="E695" s="14"/>
    </row>
    <row r="696" spans="3:5" ht="15" customHeight="1" x14ac:dyDescent="0.25">
      <c r="C696" s="73"/>
      <c r="D696" s="14"/>
      <c r="E696" s="14"/>
    </row>
    <row r="697" spans="3:5" ht="15" customHeight="1" x14ac:dyDescent="0.25">
      <c r="C697" s="73"/>
      <c r="D697" s="14"/>
      <c r="E697" s="14"/>
    </row>
    <row r="698" spans="3:5" ht="15" customHeight="1" x14ac:dyDescent="0.25">
      <c r="C698" s="73"/>
      <c r="D698" s="14"/>
      <c r="E698" s="14"/>
    </row>
    <row r="699" spans="3:5" ht="15" customHeight="1" x14ac:dyDescent="0.25">
      <c r="C699" s="73"/>
      <c r="D699" s="14"/>
      <c r="E699" s="14"/>
    </row>
    <row r="700" spans="3:5" ht="15" customHeight="1" x14ac:dyDescent="0.25">
      <c r="C700" s="73"/>
      <c r="D700" s="14"/>
      <c r="E700" s="14"/>
    </row>
    <row r="701" spans="3:5" ht="15" customHeight="1" x14ac:dyDescent="0.25">
      <c r="C701" s="73"/>
      <c r="D701" s="14"/>
      <c r="E701" s="14"/>
    </row>
    <row r="702" spans="3:5" ht="15" customHeight="1" x14ac:dyDescent="0.25">
      <c r="C702" s="73"/>
      <c r="D702" s="14"/>
      <c r="E702" s="14"/>
    </row>
    <row r="703" spans="3:5" ht="15" customHeight="1" x14ac:dyDescent="0.25">
      <c r="C703" s="73"/>
      <c r="D703" s="14"/>
      <c r="E703" s="14"/>
    </row>
    <row r="704" spans="3:5" ht="15" customHeight="1" x14ac:dyDescent="0.25">
      <c r="C704" s="73"/>
      <c r="D704" s="14"/>
      <c r="E704" s="14"/>
    </row>
    <row r="705" spans="3:5" ht="15" customHeight="1" x14ac:dyDescent="0.25">
      <c r="C705" s="73"/>
      <c r="D705" s="14"/>
      <c r="E705" s="14"/>
    </row>
    <row r="706" spans="3:5" ht="15" customHeight="1" x14ac:dyDescent="0.25">
      <c r="C706" s="73"/>
      <c r="D706" s="14"/>
      <c r="E706" s="14"/>
    </row>
    <row r="707" spans="3:5" ht="15" customHeight="1" x14ac:dyDescent="0.25">
      <c r="C707" s="73"/>
      <c r="D707" s="14"/>
      <c r="E707" s="14"/>
    </row>
    <row r="708" spans="3:5" ht="15" customHeight="1" x14ac:dyDescent="0.25">
      <c r="C708" s="73"/>
      <c r="D708" s="14"/>
      <c r="E708" s="14"/>
    </row>
    <row r="709" spans="3:5" ht="15" customHeight="1" x14ac:dyDescent="0.25">
      <c r="C709" s="73"/>
      <c r="D709" s="14"/>
      <c r="E709" s="14"/>
    </row>
    <row r="710" spans="3:5" ht="15" customHeight="1" x14ac:dyDescent="0.25">
      <c r="C710" s="73"/>
      <c r="D710" s="14"/>
      <c r="E710" s="14"/>
    </row>
    <row r="711" spans="3:5" ht="15" customHeight="1" x14ac:dyDescent="0.25">
      <c r="C711" s="73"/>
      <c r="D711" s="14"/>
      <c r="E711" s="14"/>
    </row>
    <row r="712" spans="3:5" ht="15" customHeight="1" x14ac:dyDescent="0.25">
      <c r="C712" s="73"/>
      <c r="D712" s="14"/>
      <c r="E712" s="14"/>
    </row>
    <row r="713" spans="3:5" ht="15" customHeight="1" x14ac:dyDescent="0.25">
      <c r="C713" s="73"/>
      <c r="D713" s="14"/>
      <c r="E713" s="14"/>
    </row>
    <row r="714" spans="3:5" ht="15" customHeight="1" x14ac:dyDescent="0.25">
      <c r="C714" s="73"/>
      <c r="D714" s="14"/>
      <c r="E714" s="14"/>
    </row>
    <row r="715" spans="3:5" ht="15" customHeight="1" x14ac:dyDescent="0.25">
      <c r="C715" s="73"/>
      <c r="D715" s="14"/>
      <c r="E715" s="14"/>
    </row>
    <row r="716" spans="3:5" ht="15" customHeight="1" x14ac:dyDescent="0.25">
      <c r="C716" s="73"/>
      <c r="D716" s="14"/>
      <c r="E716" s="14"/>
    </row>
    <row r="717" spans="3:5" ht="15" customHeight="1" x14ac:dyDescent="0.25">
      <c r="C717" s="73"/>
      <c r="D717" s="14"/>
      <c r="E717" s="14"/>
    </row>
    <row r="718" spans="3:5" ht="15" customHeight="1" x14ac:dyDescent="0.25">
      <c r="C718" s="73"/>
      <c r="D718" s="14"/>
      <c r="E718" s="14"/>
    </row>
    <row r="719" spans="3:5" ht="15" customHeight="1" x14ac:dyDescent="0.25">
      <c r="C719" s="73"/>
      <c r="D719" s="14"/>
      <c r="E719" s="14"/>
    </row>
    <row r="720" spans="3:5" ht="15" customHeight="1" x14ac:dyDescent="0.25">
      <c r="C720" s="73"/>
      <c r="D720" s="14"/>
      <c r="E720" s="14"/>
    </row>
    <row r="721" spans="3:5" ht="15" customHeight="1" x14ac:dyDescent="0.25">
      <c r="C721" s="73"/>
      <c r="D721" s="14"/>
      <c r="E721" s="14"/>
    </row>
    <row r="722" spans="3:5" ht="15" customHeight="1" x14ac:dyDescent="0.25">
      <c r="C722" s="73"/>
      <c r="D722" s="14"/>
      <c r="E722" s="14"/>
    </row>
    <row r="723" spans="3:5" ht="15" customHeight="1" x14ac:dyDescent="0.25">
      <c r="C723" s="73"/>
      <c r="D723" s="14"/>
      <c r="E723" s="14"/>
    </row>
    <row r="724" spans="3:5" ht="15" customHeight="1" x14ac:dyDescent="0.25">
      <c r="C724" s="73"/>
      <c r="D724" s="14"/>
      <c r="E724" s="14"/>
    </row>
    <row r="725" spans="3:5" ht="15" customHeight="1" x14ac:dyDescent="0.25">
      <c r="C725" s="73"/>
      <c r="D725" s="14"/>
      <c r="E725" s="14"/>
    </row>
    <row r="726" spans="3:5" ht="15" customHeight="1" x14ac:dyDescent="0.25">
      <c r="C726" s="73"/>
      <c r="D726" s="14"/>
      <c r="E726" s="14"/>
    </row>
    <row r="727" spans="3:5" ht="15" customHeight="1" x14ac:dyDescent="0.25">
      <c r="C727" s="73"/>
      <c r="D727" s="14"/>
      <c r="E727" s="14"/>
    </row>
    <row r="728" spans="3:5" ht="15" customHeight="1" x14ac:dyDescent="0.25">
      <c r="C728" s="73"/>
      <c r="D728" s="14"/>
      <c r="E728" s="14"/>
    </row>
    <row r="729" spans="3:5" ht="15" customHeight="1" x14ac:dyDescent="0.25">
      <c r="C729" s="73"/>
      <c r="D729" s="14"/>
      <c r="E729" s="14"/>
    </row>
    <row r="730" spans="3:5" ht="15" customHeight="1" x14ac:dyDescent="0.25">
      <c r="C730" s="73"/>
      <c r="D730" s="14"/>
      <c r="E730" s="14"/>
    </row>
    <row r="731" spans="3:5" ht="15" customHeight="1" x14ac:dyDescent="0.25">
      <c r="C731" s="73"/>
      <c r="D731" s="14"/>
      <c r="E731" s="14"/>
    </row>
    <row r="732" spans="3:5" ht="15" customHeight="1" x14ac:dyDescent="0.25">
      <c r="C732" s="73"/>
      <c r="D732" s="14"/>
      <c r="E732" s="14"/>
    </row>
    <row r="733" spans="3:5" ht="15" customHeight="1" x14ac:dyDescent="0.25">
      <c r="C733" s="73"/>
      <c r="D733" s="14"/>
      <c r="E733" s="14"/>
    </row>
    <row r="734" spans="3:5" ht="15" customHeight="1" x14ac:dyDescent="0.25">
      <c r="C734" s="73"/>
      <c r="D734" s="14"/>
      <c r="E734" s="14"/>
    </row>
    <row r="735" spans="3:5" ht="15" customHeight="1" x14ac:dyDescent="0.25">
      <c r="C735" s="73"/>
      <c r="D735" s="14"/>
      <c r="E735" s="14"/>
    </row>
    <row r="736" spans="3:5" ht="15" customHeight="1" x14ac:dyDescent="0.25">
      <c r="C736" s="73"/>
      <c r="D736" s="14"/>
      <c r="E736" s="14"/>
    </row>
    <row r="737" spans="3:5" ht="15" customHeight="1" x14ac:dyDescent="0.25">
      <c r="C737" s="73"/>
      <c r="D737" s="14"/>
      <c r="E737" s="14"/>
    </row>
    <row r="738" spans="3:5" ht="15" customHeight="1" x14ac:dyDescent="0.25">
      <c r="C738" s="73"/>
      <c r="D738" s="14"/>
      <c r="E738" s="14"/>
    </row>
    <row r="739" spans="3:5" ht="15" customHeight="1" x14ac:dyDescent="0.25">
      <c r="C739" s="73"/>
      <c r="D739" s="14"/>
      <c r="E739" s="14"/>
    </row>
    <row r="740" spans="3:5" ht="15" customHeight="1" x14ac:dyDescent="0.25">
      <c r="C740" s="73"/>
      <c r="D740" s="14"/>
      <c r="E740" s="14"/>
    </row>
    <row r="741" spans="3:5" ht="15" customHeight="1" x14ac:dyDescent="0.25">
      <c r="C741" s="73"/>
      <c r="D741" s="14"/>
      <c r="E741" s="14"/>
    </row>
    <row r="742" spans="3:5" ht="15" customHeight="1" x14ac:dyDescent="0.25">
      <c r="C742" s="73"/>
      <c r="D742" s="14"/>
      <c r="E742" s="14"/>
    </row>
    <row r="743" spans="3:5" ht="15" customHeight="1" x14ac:dyDescent="0.25">
      <c r="C743" s="73"/>
      <c r="D743" s="14"/>
      <c r="E743" s="14"/>
    </row>
    <row r="744" spans="3:5" ht="15" customHeight="1" x14ac:dyDescent="0.25">
      <c r="C744" s="73"/>
      <c r="D744" s="14"/>
      <c r="E744" s="14"/>
    </row>
    <row r="745" spans="3:5" ht="15" customHeight="1" x14ac:dyDescent="0.25">
      <c r="C745" s="73"/>
      <c r="D745" s="14"/>
      <c r="E745" s="14"/>
    </row>
    <row r="746" spans="3:5" ht="15" customHeight="1" x14ac:dyDescent="0.25">
      <c r="C746" s="73"/>
      <c r="D746" s="14"/>
      <c r="E746" s="14"/>
    </row>
    <row r="747" spans="3:5" ht="15" customHeight="1" x14ac:dyDescent="0.25">
      <c r="C747" s="73"/>
      <c r="D747" s="14"/>
      <c r="E747" s="14"/>
    </row>
    <row r="748" spans="3:5" ht="15" customHeight="1" x14ac:dyDescent="0.25">
      <c r="C748" s="73"/>
      <c r="D748" s="14"/>
      <c r="E748" s="14"/>
    </row>
    <row r="749" spans="3:5" ht="15" customHeight="1" x14ac:dyDescent="0.25">
      <c r="C749" s="73"/>
      <c r="D749" s="14"/>
      <c r="E749" s="14"/>
    </row>
    <row r="750" spans="3:5" ht="15" customHeight="1" x14ac:dyDescent="0.25">
      <c r="C750" s="73"/>
      <c r="D750" s="14"/>
      <c r="E750" s="14"/>
    </row>
    <row r="751" spans="3:5" ht="15" customHeight="1" x14ac:dyDescent="0.25">
      <c r="C751" s="73"/>
      <c r="D751" s="14"/>
      <c r="E751" s="14"/>
    </row>
    <row r="752" spans="3:5" ht="15" customHeight="1" x14ac:dyDescent="0.25">
      <c r="C752" s="73"/>
      <c r="D752" s="14"/>
      <c r="E752" s="14"/>
    </row>
    <row r="753" spans="3:5" ht="15" customHeight="1" x14ac:dyDescent="0.25">
      <c r="C753" s="73"/>
      <c r="D753" s="14"/>
      <c r="E753" s="14"/>
    </row>
    <row r="754" spans="3:5" ht="15" customHeight="1" x14ac:dyDescent="0.25">
      <c r="C754" s="73"/>
      <c r="D754" s="14"/>
      <c r="E754" s="14"/>
    </row>
    <row r="755" spans="3:5" ht="15" customHeight="1" x14ac:dyDescent="0.25">
      <c r="C755" s="73"/>
      <c r="D755" s="14"/>
      <c r="E755" s="14"/>
    </row>
    <row r="756" spans="3:5" ht="15" customHeight="1" x14ac:dyDescent="0.25">
      <c r="C756" s="73"/>
      <c r="D756" s="14"/>
      <c r="E756" s="14"/>
    </row>
    <row r="757" spans="3:5" ht="15" customHeight="1" x14ac:dyDescent="0.25">
      <c r="C757" s="73"/>
      <c r="D757" s="14"/>
      <c r="E757" s="14"/>
    </row>
    <row r="758" spans="3:5" ht="15" customHeight="1" x14ac:dyDescent="0.25">
      <c r="C758" s="73"/>
      <c r="D758" s="14"/>
      <c r="E758" s="14"/>
    </row>
    <row r="759" spans="3:5" ht="15" customHeight="1" x14ac:dyDescent="0.25">
      <c r="C759" s="73"/>
      <c r="D759" s="14"/>
      <c r="E759" s="14"/>
    </row>
    <row r="760" spans="3:5" ht="15" customHeight="1" x14ac:dyDescent="0.25">
      <c r="C760" s="73"/>
      <c r="D760" s="14"/>
      <c r="E760" s="14"/>
    </row>
    <row r="761" spans="3:5" ht="15" customHeight="1" x14ac:dyDescent="0.25">
      <c r="C761" s="73"/>
      <c r="D761" s="14"/>
      <c r="E761" s="14"/>
    </row>
    <row r="762" spans="3:5" ht="15" customHeight="1" x14ac:dyDescent="0.25">
      <c r="C762" s="73"/>
      <c r="D762" s="14"/>
      <c r="E762" s="14"/>
    </row>
    <row r="763" spans="3:5" ht="15" customHeight="1" x14ac:dyDescent="0.25">
      <c r="C763" s="73"/>
      <c r="D763" s="14"/>
      <c r="E763" s="14"/>
    </row>
    <row r="764" spans="3:5" ht="15" customHeight="1" x14ac:dyDescent="0.25">
      <c r="C764" s="73"/>
      <c r="D764" s="14"/>
      <c r="E764" s="14"/>
    </row>
    <row r="765" spans="3:5" ht="15" customHeight="1" x14ac:dyDescent="0.25">
      <c r="C765" s="73"/>
      <c r="D765" s="14"/>
      <c r="E765" s="14"/>
    </row>
    <row r="766" spans="3:5" ht="15" customHeight="1" x14ac:dyDescent="0.25">
      <c r="C766" s="73"/>
      <c r="D766" s="14"/>
      <c r="E766" s="14"/>
    </row>
    <row r="767" spans="3:5" ht="15" customHeight="1" x14ac:dyDescent="0.25">
      <c r="C767" s="73"/>
      <c r="D767" s="14"/>
      <c r="E767" s="14"/>
    </row>
    <row r="768" spans="3:5" ht="15" customHeight="1" x14ac:dyDescent="0.25">
      <c r="C768" s="73"/>
      <c r="D768" s="14"/>
      <c r="E768" s="14"/>
    </row>
    <row r="769" spans="3:5" ht="15" customHeight="1" x14ac:dyDescent="0.25">
      <c r="C769" s="73"/>
      <c r="D769" s="14"/>
      <c r="E769" s="14"/>
    </row>
    <row r="770" spans="3:5" ht="15" customHeight="1" x14ac:dyDescent="0.25">
      <c r="C770" s="73"/>
      <c r="D770" s="14"/>
      <c r="E770" s="14"/>
    </row>
    <row r="771" spans="3:5" ht="15" customHeight="1" x14ac:dyDescent="0.25">
      <c r="C771" s="73"/>
      <c r="D771" s="14"/>
      <c r="E771" s="14"/>
    </row>
    <row r="772" spans="3:5" ht="15" customHeight="1" x14ac:dyDescent="0.25">
      <c r="C772" s="73"/>
      <c r="D772" s="14"/>
      <c r="E772" s="14"/>
    </row>
    <row r="773" spans="3:5" ht="15" customHeight="1" x14ac:dyDescent="0.25">
      <c r="C773" s="73"/>
      <c r="D773" s="14"/>
      <c r="E773" s="14"/>
    </row>
    <row r="774" spans="3:5" ht="15" customHeight="1" x14ac:dyDescent="0.25">
      <c r="C774" s="73"/>
      <c r="D774" s="14"/>
      <c r="E774" s="14"/>
    </row>
    <row r="775" spans="3:5" ht="15" customHeight="1" x14ac:dyDescent="0.25">
      <c r="C775" s="73"/>
      <c r="D775" s="14"/>
      <c r="E775" s="14"/>
    </row>
    <row r="776" spans="3:5" ht="15" customHeight="1" x14ac:dyDescent="0.25">
      <c r="C776" s="73"/>
      <c r="D776" s="14"/>
      <c r="E776" s="14"/>
    </row>
    <row r="777" spans="3:5" ht="15" customHeight="1" x14ac:dyDescent="0.25">
      <c r="C777" s="73"/>
      <c r="D777" s="14"/>
      <c r="E777" s="14"/>
    </row>
    <row r="778" spans="3:5" ht="15" customHeight="1" x14ac:dyDescent="0.25">
      <c r="C778" s="73"/>
      <c r="D778" s="14"/>
      <c r="E778" s="14"/>
    </row>
    <row r="779" spans="3:5" ht="15" customHeight="1" x14ac:dyDescent="0.25">
      <c r="C779" s="73"/>
      <c r="D779" s="14"/>
      <c r="E779" s="14"/>
    </row>
    <row r="780" spans="3:5" ht="15" customHeight="1" x14ac:dyDescent="0.25">
      <c r="C780" s="73"/>
      <c r="D780" s="14"/>
      <c r="E780" s="14"/>
    </row>
    <row r="781" spans="3:5" ht="15" customHeight="1" x14ac:dyDescent="0.25">
      <c r="C781" s="73"/>
      <c r="D781" s="14"/>
      <c r="E781" s="14"/>
    </row>
    <row r="782" spans="3:5" ht="15" customHeight="1" x14ac:dyDescent="0.25">
      <c r="C782" s="73"/>
      <c r="D782" s="14"/>
      <c r="E782" s="14"/>
    </row>
    <row r="783" spans="3:5" ht="15" customHeight="1" x14ac:dyDescent="0.25">
      <c r="C783" s="73"/>
      <c r="D783" s="14"/>
      <c r="E783" s="14"/>
    </row>
    <row r="784" spans="3:5" ht="15" customHeight="1" x14ac:dyDescent="0.25">
      <c r="C784" s="73"/>
      <c r="D784" s="14"/>
      <c r="E784" s="14"/>
    </row>
    <row r="785" spans="3:5" ht="15" customHeight="1" x14ac:dyDescent="0.25">
      <c r="C785" s="73"/>
      <c r="D785" s="14"/>
      <c r="E785" s="14"/>
    </row>
    <row r="786" spans="3:5" ht="15" customHeight="1" x14ac:dyDescent="0.25">
      <c r="C786" s="73"/>
      <c r="D786" s="14"/>
      <c r="E786" s="14"/>
    </row>
    <row r="787" spans="3:5" ht="15" customHeight="1" x14ac:dyDescent="0.25">
      <c r="C787" s="73"/>
      <c r="D787" s="14"/>
      <c r="E787" s="14"/>
    </row>
    <row r="788" spans="3:5" ht="15" customHeight="1" x14ac:dyDescent="0.25">
      <c r="C788" s="73"/>
      <c r="D788" s="14"/>
      <c r="E788" s="14"/>
    </row>
    <row r="789" spans="3:5" ht="15" customHeight="1" x14ac:dyDescent="0.25">
      <c r="C789" s="73"/>
      <c r="D789" s="14"/>
      <c r="E789" s="14"/>
    </row>
    <row r="790" spans="3:5" ht="15" customHeight="1" x14ac:dyDescent="0.25">
      <c r="C790" s="73"/>
      <c r="D790" s="14"/>
      <c r="E790" s="14"/>
    </row>
    <row r="791" spans="3:5" ht="15" customHeight="1" x14ac:dyDescent="0.25">
      <c r="C791" s="73"/>
      <c r="D791" s="14"/>
      <c r="E791" s="14"/>
    </row>
    <row r="792" spans="3:5" ht="15" customHeight="1" x14ac:dyDescent="0.25">
      <c r="C792" s="73"/>
      <c r="D792" s="14"/>
      <c r="E792" s="14"/>
    </row>
    <row r="793" spans="3:5" ht="15" customHeight="1" x14ac:dyDescent="0.25">
      <c r="C793" s="73"/>
      <c r="D793" s="14"/>
      <c r="E793" s="14"/>
    </row>
    <row r="794" spans="3:5" ht="15" customHeight="1" x14ac:dyDescent="0.25">
      <c r="C794" s="73"/>
      <c r="D794" s="14"/>
      <c r="E794" s="14"/>
    </row>
    <row r="795" spans="3:5" ht="15" customHeight="1" x14ac:dyDescent="0.25">
      <c r="C795" s="73"/>
      <c r="D795" s="14"/>
      <c r="E795" s="14"/>
    </row>
    <row r="796" spans="3:5" ht="15" customHeight="1" x14ac:dyDescent="0.25">
      <c r="C796" s="73"/>
      <c r="D796" s="14"/>
      <c r="E796" s="14"/>
    </row>
    <row r="797" spans="3:5" ht="15" customHeight="1" x14ac:dyDescent="0.25">
      <c r="C797" s="73"/>
      <c r="D797" s="14"/>
      <c r="E797" s="14"/>
    </row>
    <row r="798" spans="3:5" ht="15" customHeight="1" x14ac:dyDescent="0.25">
      <c r="C798" s="73"/>
      <c r="D798" s="14"/>
      <c r="E798" s="14"/>
    </row>
    <row r="799" spans="3:5" ht="15" customHeight="1" x14ac:dyDescent="0.25">
      <c r="C799" s="73"/>
      <c r="D799" s="14"/>
      <c r="E799" s="14"/>
    </row>
    <row r="800" spans="3:5" ht="15" customHeight="1" x14ac:dyDescent="0.25">
      <c r="C800" s="73"/>
      <c r="D800" s="14"/>
      <c r="E800" s="14"/>
    </row>
    <row r="801" spans="3:5" ht="15" customHeight="1" x14ac:dyDescent="0.25">
      <c r="C801" s="73"/>
      <c r="D801" s="14"/>
      <c r="E801" s="14"/>
    </row>
    <row r="802" spans="3:5" ht="15" customHeight="1" x14ac:dyDescent="0.25">
      <c r="C802" s="73"/>
      <c r="D802" s="14"/>
      <c r="E802" s="14"/>
    </row>
    <row r="803" spans="3:5" ht="15" customHeight="1" x14ac:dyDescent="0.25">
      <c r="C803" s="73"/>
      <c r="D803" s="14"/>
      <c r="E803" s="14"/>
    </row>
    <row r="804" spans="3:5" ht="15" customHeight="1" x14ac:dyDescent="0.25">
      <c r="C804" s="73"/>
      <c r="D804" s="14"/>
      <c r="E804" s="14"/>
    </row>
    <row r="805" spans="3:5" ht="15" customHeight="1" x14ac:dyDescent="0.25">
      <c r="C805" s="73"/>
      <c r="D805" s="14"/>
      <c r="E805" s="14"/>
    </row>
    <row r="806" spans="3:5" ht="15" customHeight="1" x14ac:dyDescent="0.25">
      <c r="C806" s="73"/>
      <c r="D806" s="14"/>
      <c r="E806" s="14"/>
    </row>
    <row r="807" spans="3:5" ht="15" customHeight="1" x14ac:dyDescent="0.25">
      <c r="C807" s="73"/>
      <c r="D807" s="14"/>
      <c r="E807" s="14"/>
    </row>
    <row r="808" spans="3:5" ht="15" customHeight="1" x14ac:dyDescent="0.25">
      <c r="C808" s="73"/>
      <c r="D808" s="14"/>
      <c r="E808" s="14"/>
    </row>
    <row r="809" spans="3:5" ht="15" customHeight="1" x14ac:dyDescent="0.25">
      <c r="C809" s="73"/>
      <c r="D809" s="14"/>
      <c r="E809" s="14"/>
    </row>
    <row r="810" spans="3:5" ht="15" customHeight="1" x14ac:dyDescent="0.25">
      <c r="C810" s="73"/>
      <c r="D810" s="14"/>
      <c r="E810" s="14"/>
    </row>
    <row r="811" spans="3:5" ht="15" customHeight="1" x14ac:dyDescent="0.25">
      <c r="C811" s="73"/>
      <c r="D811" s="14"/>
      <c r="E811" s="14"/>
    </row>
    <row r="812" spans="3:5" ht="15" customHeight="1" x14ac:dyDescent="0.25">
      <c r="C812" s="73"/>
      <c r="D812" s="14"/>
      <c r="E812" s="14"/>
    </row>
    <row r="813" spans="3:5" ht="15" customHeight="1" x14ac:dyDescent="0.25">
      <c r="C813" s="73"/>
      <c r="D813" s="14"/>
      <c r="E813" s="14"/>
    </row>
    <row r="814" spans="3:5" ht="15" customHeight="1" x14ac:dyDescent="0.25">
      <c r="C814" s="73"/>
      <c r="D814" s="14"/>
      <c r="E814" s="14"/>
    </row>
    <row r="815" spans="3:5" ht="15" customHeight="1" x14ac:dyDescent="0.25">
      <c r="C815" s="73"/>
      <c r="D815" s="14"/>
      <c r="E815" s="14"/>
    </row>
    <row r="816" spans="3:5" ht="15" customHeight="1" x14ac:dyDescent="0.25">
      <c r="C816" s="73"/>
      <c r="D816" s="14"/>
      <c r="E816" s="14"/>
    </row>
    <row r="817" spans="3:5" ht="15" customHeight="1" x14ac:dyDescent="0.25">
      <c r="C817" s="73"/>
      <c r="D817" s="14"/>
      <c r="E817" s="14"/>
    </row>
    <row r="818" spans="3:5" ht="15" customHeight="1" x14ac:dyDescent="0.25">
      <c r="C818" s="73"/>
      <c r="D818" s="14"/>
      <c r="E818" s="14"/>
    </row>
    <row r="819" spans="3:5" ht="15" customHeight="1" x14ac:dyDescent="0.25">
      <c r="C819" s="73"/>
      <c r="D819" s="14"/>
      <c r="E819" s="14"/>
    </row>
    <row r="820" spans="3:5" ht="15" customHeight="1" x14ac:dyDescent="0.25">
      <c r="C820" s="73"/>
      <c r="D820" s="14"/>
      <c r="E820" s="14"/>
    </row>
    <row r="821" spans="3:5" ht="15" customHeight="1" x14ac:dyDescent="0.25">
      <c r="C821" s="73"/>
      <c r="D821" s="14"/>
      <c r="E821" s="14"/>
    </row>
    <row r="822" spans="3:5" ht="15" customHeight="1" x14ac:dyDescent="0.25">
      <c r="C822" s="73"/>
      <c r="D822" s="14"/>
      <c r="E822" s="14"/>
    </row>
    <row r="823" spans="3:5" ht="15" customHeight="1" x14ac:dyDescent="0.25">
      <c r="C823" s="73"/>
      <c r="D823" s="14"/>
      <c r="E823" s="14"/>
    </row>
    <row r="824" spans="3:5" ht="15" customHeight="1" x14ac:dyDescent="0.25">
      <c r="C824" s="73"/>
      <c r="D824" s="14"/>
      <c r="E824" s="14"/>
    </row>
    <row r="825" spans="3:5" ht="15" customHeight="1" x14ac:dyDescent="0.25">
      <c r="C825" s="73"/>
      <c r="D825" s="14"/>
      <c r="E825" s="14"/>
    </row>
    <row r="826" spans="3:5" ht="15" customHeight="1" x14ac:dyDescent="0.25">
      <c r="C826" s="73"/>
      <c r="D826" s="14"/>
      <c r="E826" s="14"/>
    </row>
    <row r="827" spans="3:5" ht="15" customHeight="1" x14ac:dyDescent="0.25">
      <c r="C827" s="73"/>
      <c r="D827" s="14"/>
      <c r="E827" s="14"/>
    </row>
    <row r="828" spans="3:5" ht="15" customHeight="1" x14ac:dyDescent="0.25">
      <c r="C828" s="73"/>
      <c r="D828" s="14"/>
      <c r="E828" s="14"/>
    </row>
    <row r="829" spans="3:5" ht="15" customHeight="1" x14ac:dyDescent="0.25">
      <c r="C829" s="73"/>
      <c r="D829" s="14"/>
      <c r="E829" s="14"/>
    </row>
    <row r="830" spans="3:5" ht="15" customHeight="1" x14ac:dyDescent="0.25">
      <c r="C830" s="73"/>
      <c r="D830" s="14"/>
      <c r="E830" s="14"/>
    </row>
    <row r="831" spans="3:5" ht="15" customHeight="1" x14ac:dyDescent="0.25">
      <c r="C831" s="73"/>
      <c r="D831" s="14"/>
      <c r="E831" s="14"/>
    </row>
    <row r="832" spans="3:5" ht="15" customHeight="1" x14ac:dyDescent="0.25">
      <c r="C832" s="73"/>
      <c r="D832" s="14"/>
      <c r="E832" s="14"/>
    </row>
    <row r="833" spans="3:5" ht="15" customHeight="1" x14ac:dyDescent="0.25">
      <c r="C833" s="73"/>
      <c r="D833" s="14"/>
      <c r="E833" s="14"/>
    </row>
    <row r="834" spans="3:5" ht="15" customHeight="1" x14ac:dyDescent="0.25">
      <c r="C834" s="73"/>
      <c r="D834" s="14"/>
      <c r="E834" s="14"/>
    </row>
    <row r="835" spans="3:5" ht="15" customHeight="1" x14ac:dyDescent="0.25">
      <c r="C835" s="73"/>
      <c r="D835" s="14"/>
      <c r="E835" s="14"/>
    </row>
    <row r="836" spans="3:5" ht="15" customHeight="1" x14ac:dyDescent="0.25">
      <c r="C836" s="73"/>
      <c r="D836" s="14"/>
      <c r="E836" s="14"/>
    </row>
    <row r="837" spans="3:5" ht="15" customHeight="1" x14ac:dyDescent="0.25">
      <c r="C837" s="73"/>
      <c r="D837" s="14"/>
      <c r="E837" s="14"/>
    </row>
    <row r="838" spans="3:5" ht="15" customHeight="1" x14ac:dyDescent="0.25">
      <c r="C838" s="73"/>
      <c r="D838" s="14"/>
      <c r="E838" s="14"/>
    </row>
    <row r="839" spans="3:5" ht="15" customHeight="1" x14ac:dyDescent="0.25">
      <c r="C839" s="73"/>
      <c r="D839" s="14"/>
      <c r="E839" s="14"/>
    </row>
    <row r="840" spans="3:5" ht="15" customHeight="1" x14ac:dyDescent="0.25">
      <c r="C840" s="73"/>
      <c r="D840" s="14"/>
      <c r="E840" s="14"/>
    </row>
    <row r="841" spans="3:5" ht="15" customHeight="1" x14ac:dyDescent="0.25">
      <c r="C841" s="73"/>
      <c r="D841" s="14"/>
      <c r="E841" s="14"/>
    </row>
    <row r="842" spans="3:5" ht="15" customHeight="1" x14ac:dyDescent="0.25">
      <c r="C842" s="73"/>
      <c r="D842" s="14"/>
      <c r="E842" s="14"/>
    </row>
    <row r="843" spans="3:5" ht="15" customHeight="1" x14ac:dyDescent="0.25">
      <c r="C843" s="73"/>
      <c r="D843" s="14"/>
      <c r="E843" s="14"/>
    </row>
    <row r="844" spans="3:5" ht="15" customHeight="1" x14ac:dyDescent="0.25">
      <c r="C844" s="73"/>
      <c r="D844" s="14"/>
      <c r="E844" s="14"/>
    </row>
    <row r="845" spans="3:5" ht="15" customHeight="1" x14ac:dyDescent="0.25">
      <c r="C845" s="73"/>
      <c r="D845" s="14"/>
      <c r="E845" s="14"/>
    </row>
    <row r="846" spans="3:5" ht="15" customHeight="1" x14ac:dyDescent="0.25">
      <c r="C846" s="73"/>
      <c r="D846" s="14"/>
      <c r="E846" s="14"/>
    </row>
    <row r="847" spans="3:5" ht="15" customHeight="1" x14ac:dyDescent="0.25">
      <c r="C847" s="73"/>
      <c r="D847" s="14"/>
      <c r="E847" s="14"/>
    </row>
    <row r="848" spans="3:5" ht="15" customHeight="1" x14ac:dyDescent="0.25">
      <c r="C848" s="73"/>
      <c r="D848" s="14"/>
      <c r="E848" s="14"/>
    </row>
    <row r="849" spans="3:5" ht="15" customHeight="1" x14ac:dyDescent="0.25">
      <c r="C849" s="73"/>
      <c r="D849" s="14"/>
      <c r="E849" s="14"/>
    </row>
    <row r="850" spans="3:5" ht="15" customHeight="1" x14ac:dyDescent="0.25">
      <c r="C850" s="73"/>
      <c r="D850" s="14"/>
      <c r="E850" s="14"/>
    </row>
    <row r="851" spans="3:5" ht="15" customHeight="1" x14ac:dyDescent="0.25">
      <c r="C851" s="73"/>
      <c r="D851" s="14"/>
      <c r="E851" s="14"/>
    </row>
    <row r="852" spans="3:5" ht="15" customHeight="1" x14ac:dyDescent="0.25">
      <c r="C852" s="73"/>
      <c r="D852" s="14"/>
      <c r="E852" s="14"/>
    </row>
    <row r="853" spans="3:5" ht="15" customHeight="1" x14ac:dyDescent="0.25">
      <c r="C853" s="73"/>
      <c r="D853" s="14"/>
      <c r="E853" s="14"/>
    </row>
    <row r="854" spans="3:5" ht="15" customHeight="1" x14ac:dyDescent="0.25">
      <c r="C854" s="73"/>
      <c r="D854" s="14"/>
      <c r="E854" s="14"/>
    </row>
    <row r="855" spans="3:5" ht="15" customHeight="1" x14ac:dyDescent="0.25">
      <c r="C855" s="73"/>
      <c r="D855" s="14"/>
      <c r="E855" s="14"/>
    </row>
    <row r="856" spans="3:5" ht="15" customHeight="1" x14ac:dyDescent="0.25">
      <c r="C856" s="73"/>
      <c r="D856" s="14"/>
      <c r="E856" s="14"/>
    </row>
    <row r="857" spans="3:5" ht="15" customHeight="1" x14ac:dyDescent="0.25">
      <c r="C857" s="73"/>
      <c r="D857" s="14"/>
      <c r="E857" s="14"/>
    </row>
    <row r="858" spans="3:5" ht="15" customHeight="1" x14ac:dyDescent="0.25">
      <c r="C858" s="73"/>
      <c r="D858" s="14"/>
      <c r="E858" s="14"/>
    </row>
    <row r="859" spans="3:5" ht="15" customHeight="1" x14ac:dyDescent="0.25">
      <c r="C859" s="73"/>
      <c r="D859" s="14"/>
      <c r="E859" s="14"/>
    </row>
    <row r="860" spans="3:5" ht="15" customHeight="1" x14ac:dyDescent="0.25">
      <c r="C860" s="73"/>
      <c r="D860" s="14"/>
      <c r="E860" s="14"/>
    </row>
    <row r="861" spans="3:5" ht="15" customHeight="1" x14ac:dyDescent="0.25">
      <c r="C861" s="73"/>
      <c r="D861" s="14"/>
      <c r="E861" s="14"/>
    </row>
    <row r="862" spans="3:5" ht="15" customHeight="1" x14ac:dyDescent="0.25">
      <c r="C862" s="73"/>
      <c r="D862" s="14"/>
      <c r="E862" s="14"/>
    </row>
    <row r="863" spans="3:5" ht="15" customHeight="1" x14ac:dyDescent="0.25">
      <c r="C863" s="73"/>
      <c r="D863" s="14"/>
      <c r="E863" s="14"/>
    </row>
    <row r="864" spans="3:5" ht="15" customHeight="1" x14ac:dyDescent="0.25">
      <c r="C864" s="73"/>
      <c r="D864" s="14"/>
      <c r="E864" s="14"/>
    </row>
    <row r="865" spans="3:5" ht="15" customHeight="1" x14ac:dyDescent="0.25">
      <c r="C865" s="73"/>
      <c r="D865" s="14"/>
      <c r="E865" s="14"/>
    </row>
    <row r="866" spans="3:5" ht="15" customHeight="1" x14ac:dyDescent="0.25">
      <c r="C866" s="73"/>
      <c r="D866" s="14"/>
      <c r="E866" s="14"/>
    </row>
    <row r="867" spans="3:5" ht="15" customHeight="1" x14ac:dyDescent="0.25">
      <c r="C867" s="73"/>
      <c r="D867" s="14"/>
      <c r="E867" s="14"/>
    </row>
    <row r="868" spans="3:5" ht="15" customHeight="1" x14ac:dyDescent="0.25">
      <c r="C868" s="73"/>
      <c r="D868" s="14"/>
      <c r="E868" s="14"/>
    </row>
    <row r="869" spans="3:5" ht="15" customHeight="1" x14ac:dyDescent="0.25">
      <c r="C869" s="73"/>
      <c r="D869" s="14"/>
      <c r="E869" s="14"/>
    </row>
    <row r="870" spans="3:5" ht="15" customHeight="1" x14ac:dyDescent="0.25">
      <c r="C870" s="73"/>
      <c r="D870" s="14"/>
      <c r="E870" s="14"/>
    </row>
    <row r="871" spans="3:5" ht="15" customHeight="1" x14ac:dyDescent="0.25">
      <c r="C871" s="73"/>
      <c r="D871" s="14"/>
      <c r="E871" s="14"/>
    </row>
    <row r="872" spans="3:5" ht="15" customHeight="1" x14ac:dyDescent="0.25">
      <c r="C872" s="73"/>
      <c r="D872" s="14"/>
      <c r="E872" s="14"/>
    </row>
    <row r="873" spans="3:5" ht="15" customHeight="1" x14ac:dyDescent="0.25">
      <c r="C873" s="73"/>
      <c r="D873" s="14"/>
      <c r="E873" s="14"/>
    </row>
    <row r="874" spans="3:5" ht="15" customHeight="1" x14ac:dyDescent="0.25">
      <c r="C874" s="73"/>
      <c r="D874" s="14"/>
      <c r="E874" s="14"/>
    </row>
    <row r="875" spans="3:5" ht="15" customHeight="1" x14ac:dyDescent="0.25">
      <c r="C875" s="73"/>
      <c r="D875" s="14"/>
      <c r="E875" s="14"/>
    </row>
    <row r="876" spans="3:5" ht="15" customHeight="1" x14ac:dyDescent="0.25">
      <c r="C876" s="73"/>
      <c r="D876" s="14"/>
      <c r="E876" s="14"/>
    </row>
    <row r="877" spans="3:5" ht="15" customHeight="1" x14ac:dyDescent="0.25">
      <c r="C877" s="73"/>
      <c r="D877" s="14"/>
      <c r="E877" s="14"/>
    </row>
    <row r="878" spans="3:5" ht="15" customHeight="1" x14ac:dyDescent="0.25">
      <c r="C878" s="73"/>
      <c r="D878" s="14"/>
      <c r="E878" s="14"/>
    </row>
    <row r="879" spans="3:5" ht="15" customHeight="1" x14ac:dyDescent="0.25">
      <c r="C879" s="73"/>
      <c r="D879" s="14"/>
      <c r="E879" s="14"/>
    </row>
    <row r="880" spans="3:5" ht="15" customHeight="1" x14ac:dyDescent="0.25">
      <c r="C880" s="73"/>
      <c r="D880" s="14"/>
      <c r="E880" s="14"/>
    </row>
    <row r="881" spans="3:5" ht="15" customHeight="1" x14ac:dyDescent="0.25">
      <c r="C881" s="73"/>
      <c r="D881" s="14"/>
      <c r="E881" s="14"/>
    </row>
    <row r="882" spans="3:5" ht="15" customHeight="1" x14ac:dyDescent="0.25">
      <c r="C882" s="73"/>
      <c r="D882" s="14"/>
      <c r="E882" s="14"/>
    </row>
    <row r="883" spans="3:5" ht="15" customHeight="1" x14ac:dyDescent="0.25">
      <c r="C883" s="73"/>
      <c r="D883" s="14"/>
      <c r="E883" s="14"/>
    </row>
    <row r="884" spans="3:5" ht="15" customHeight="1" x14ac:dyDescent="0.25">
      <c r="C884" s="73"/>
      <c r="D884" s="14"/>
      <c r="E884" s="14"/>
    </row>
    <row r="885" spans="3:5" ht="15" customHeight="1" x14ac:dyDescent="0.25">
      <c r="C885" s="73"/>
      <c r="D885" s="14"/>
      <c r="E885" s="14"/>
    </row>
    <row r="886" spans="3:5" ht="15" customHeight="1" x14ac:dyDescent="0.25">
      <c r="C886" s="73"/>
      <c r="D886" s="14"/>
      <c r="E886" s="14"/>
    </row>
    <row r="887" spans="3:5" ht="15" customHeight="1" x14ac:dyDescent="0.25">
      <c r="C887" s="73"/>
      <c r="D887" s="14"/>
      <c r="E887" s="14"/>
    </row>
    <row r="888" spans="3:5" ht="15" customHeight="1" x14ac:dyDescent="0.25">
      <c r="C888" s="73"/>
      <c r="D888" s="14"/>
      <c r="E888" s="14"/>
    </row>
    <row r="889" spans="3:5" ht="15" customHeight="1" x14ac:dyDescent="0.25">
      <c r="C889" s="73"/>
      <c r="D889" s="14"/>
      <c r="E889" s="14"/>
    </row>
    <row r="890" spans="3:5" ht="15" customHeight="1" x14ac:dyDescent="0.25">
      <c r="C890" s="73"/>
      <c r="D890" s="14"/>
      <c r="E890" s="14"/>
    </row>
    <row r="891" spans="3:5" ht="15" customHeight="1" x14ac:dyDescent="0.25">
      <c r="C891" s="73"/>
      <c r="D891" s="14"/>
      <c r="E891" s="14"/>
    </row>
    <row r="892" spans="3:5" ht="15" customHeight="1" x14ac:dyDescent="0.25">
      <c r="C892" s="73"/>
      <c r="D892" s="14"/>
      <c r="E892" s="14"/>
    </row>
    <row r="893" spans="3:5" ht="15" customHeight="1" x14ac:dyDescent="0.25">
      <c r="C893" s="73"/>
      <c r="D893" s="14"/>
      <c r="E893" s="14"/>
    </row>
    <row r="894" spans="3:5" ht="15" customHeight="1" x14ac:dyDescent="0.25">
      <c r="C894" s="73"/>
      <c r="D894" s="14"/>
      <c r="E894" s="14"/>
    </row>
    <row r="895" spans="3:5" ht="15" customHeight="1" x14ac:dyDescent="0.25">
      <c r="C895" s="73"/>
      <c r="D895" s="14"/>
      <c r="E895" s="14"/>
    </row>
    <row r="896" spans="3:5" ht="15" customHeight="1" x14ac:dyDescent="0.25">
      <c r="C896" s="73"/>
      <c r="D896" s="14"/>
      <c r="E896" s="14"/>
    </row>
    <row r="897" spans="3:5" ht="15" customHeight="1" x14ac:dyDescent="0.25">
      <c r="C897" s="73"/>
      <c r="D897" s="14"/>
      <c r="E897" s="14"/>
    </row>
    <row r="898" spans="3:5" ht="15" customHeight="1" x14ac:dyDescent="0.25">
      <c r="C898" s="73"/>
      <c r="D898" s="14"/>
      <c r="E898" s="14"/>
    </row>
    <row r="899" spans="3:5" ht="15" customHeight="1" x14ac:dyDescent="0.25">
      <c r="C899" s="73"/>
      <c r="D899" s="14"/>
      <c r="E899" s="14"/>
    </row>
    <row r="900" spans="3:5" ht="15" customHeight="1" x14ac:dyDescent="0.25">
      <c r="C900" s="73"/>
      <c r="D900" s="14"/>
      <c r="E900" s="14"/>
    </row>
    <row r="901" spans="3:5" ht="15" customHeight="1" x14ac:dyDescent="0.25">
      <c r="C901" s="73"/>
      <c r="D901" s="14"/>
      <c r="E901" s="14"/>
    </row>
    <row r="902" spans="3:5" ht="15" customHeight="1" x14ac:dyDescent="0.25">
      <c r="C902" s="73"/>
      <c r="D902" s="14"/>
      <c r="E902" s="14"/>
    </row>
    <row r="903" spans="3:5" ht="15" customHeight="1" x14ac:dyDescent="0.25">
      <c r="C903" s="73"/>
      <c r="D903" s="14"/>
      <c r="E903" s="14"/>
    </row>
    <row r="904" spans="3:5" ht="15" customHeight="1" x14ac:dyDescent="0.25">
      <c r="C904" s="73"/>
      <c r="D904" s="14"/>
      <c r="E904" s="14"/>
    </row>
    <row r="905" spans="3:5" ht="15" customHeight="1" x14ac:dyDescent="0.25">
      <c r="C905" s="73"/>
      <c r="D905" s="14"/>
      <c r="E905" s="14"/>
    </row>
    <row r="906" spans="3:5" ht="15" customHeight="1" x14ac:dyDescent="0.25">
      <c r="C906" s="73"/>
      <c r="D906" s="14"/>
      <c r="E906" s="14"/>
    </row>
    <row r="907" spans="3:5" ht="15" customHeight="1" x14ac:dyDescent="0.25">
      <c r="C907" s="73"/>
      <c r="D907" s="14"/>
      <c r="E907" s="14"/>
    </row>
    <row r="908" spans="3:5" ht="15" customHeight="1" x14ac:dyDescent="0.25">
      <c r="C908" s="73"/>
      <c r="D908" s="14"/>
      <c r="E908" s="14"/>
    </row>
    <row r="909" spans="3:5" ht="15" customHeight="1" x14ac:dyDescent="0.25">
      <c r="C909" s="73"/>
      <c r="D909" s="14"/>
      <c r="E909" s="14"/>
    </row>
    <row r="910" spans="3:5" ht="15" customHeight="1" x14ac:dyDescent="0.25">
      <c r="C910" s="73"/>
      <c r="D910" s="14"/>
      <c r="E910" s="14"/>
    </row>
    <row r="911" spans="3:5" ht="15" customHeight="1" x14ac:dyDescent="0.25">
      <c r="C911" s="73"/>
      <c r="D911" s="14"/>
      <c r="E911" s="14"/>
    </row>
    <row r="912" spans="3:5" ht="15" customHeight="1" x14ac:dyDescent="0.25">
      <c r="C912" s="73"/>
      <c r="D912" s="14"/>
      <c r="E912" s="14"/>
    </row>
    <row r="913" spans="3:5" ht="15" customHeight="1" x14ac:dyDescent="0.25">
      <c r="C913" s="73"/>
      <c r="D913" s="14"/>
      <c r="E913" s="14"/>
    </row>
    <row r="914" spans="3:5" ht="15" customHeight="1" x14ac:dyDescent="0.25">
      <c r="C914" s="73"/>
      <c r="D914" s="14"/>
      <c r="E914" s="14"/>
    </row>
    <row r="915" spans="3:5" ht="15" customHeight="1" x14ac:dyDescent="0.25">
      <c r="C915" s="73"/>
      <c r="D915" s="14"/>
      <c r="E915" s="14"/>
    </row>
    <row r="916" spans="3:5" ht="15" customHeight="1" x14ac:dyDescent="0.25">
      <c r="C916" s="73"/>
      <c r="D916" s="14"/>
      <c r="E916" s="14"/>
    </row>
    <row r="917" spans="3:5" ht="15" customHeight="1" x14ac:dyDescent="0.25">
      <c r="C917" s="73"/>
      <c r="D917" s="14"/>
      <c r="E917" s="14"/>
    </row>
    <row r="918" spans="3:5" ht="15" customHeight="1" x14ac:dyDescent="0.25">
      <c r="C918" s="73"/>
      <c r="D918" s="14"/>
      <c r="E918" s="14"/>
    </row>
    <row r="919" spans="3:5" ht="15" customHeight="1" x14ac:dyDescent="0.25">
      <c r="C919" s="73"/>
      <c r="D919" s="14"/>
      <c r="E919" s="14"/>
    </row>
    <row r="920" spans="3:5" ht="15" customHeight="1" x14ac:dyDescent="0.25">
      <c r="C920" s="73"/>
      <c r="D920" s="14"/>
      <c r="E920" s="14"/>
    </row>
    <row r="921" spans="3:5" ht="15" customHeight="1" x14ac:dyDescent="0.25">
      <c r="C921" s="73"/>
      <c r="D921" s="14"/>
      <c r="E921" s="14"/>
    </row>
    <row r="922" spans="3:5" ht="15" customHeight="1" x14ac:dyDescent="0.25">
      <c r="C922" s="73"/>
      <c r="D922" s="14"/>
      <c r="E922" s="14"/>
    </row>
    <row r="923" spans="3:5" ht="15" customHeight="1" x14ac:dyDescent="0.25">
      <c r="C923" s="73"/>
      <c r="D923" s="14"/>
      <c r="E923" s="14"/>
    </row>
    <row r="924" spans="3:5" ht="15" customHeight="1" x14ac:dyDescent="0.25">
      <c r="C924" s="73"/>
      <c r="D924" s="14"/>
      <c r="E924" s="14"/>
    </row>
    <row r="925" spans="3:5" ht="15" customHeight="1" x14ac:dyDescent="0.25">
      <c r="C925" s="73"/>
      <c r="D925" s="14"/>
      <c r="E925" s="14"/>
    </row>
    <row r="926" spans="3:5" ht="15" customHeight="1" x14ac:dyDescent="0.25">
      <c r="C926" s="73"/>
      <c r="D926" s="14"/>
      <c r="E926" s="14"/>
    </row>
    <row r="927" spans="3:5" ht="15" customHeight="1" x14ac:dyDescent="0.25">
      <c r="C927" s="73"/>
      <c r="D927" s="14"/>
      <c r="E927" s="14"/>
    </row>
    <row r="928" spans="3:5" ht="15" customHeight="1" x14ac:dyDescent="0.25">
      <c r="C928" s="73"/>
      <c r="D928" s="14"/>
      <c r="E928" s="14"/>
    </row>
    <row r="929" spans="3:5" ht="15" customHeight="1" x14ac:dyDescent="0.25">
      <c r="C929" s="73"/>
      <c r="D929" s="14"/>
      <c r="E929" s="14"/>
    </row>
    <row r="930" spans="3:5" ht="15" customHeight="1" x14ac:dyDescent="0.25">
      <c r="C930" s="73"/>
      <c r="D930" s="14"/>
      <c r="E930" s="14"/>
    </row>
    <row r="931" spans="3:5" ht="15" customHeight="1" x14ac:dyDescent="0.25">
      <c r="C931" s="73"/>
      <c r="D931" s="14"/>
      <c r="E931" s="14"/>
    </row>
    <row r="932" spans="3:5" ht="15" customHeight="1" x14ac:dyDescent="0.25">
      <c r="C932" s="73"/>
      <c r="D932" s="14"/>
      <c r="E932" s="14"/>
    </row>
    <row r="933" spans="3:5" ht="15" customHeight="1" x14ac:dyDescent="0.25">
      <c r="C933" s="73"/>
      <c r="D933" s="14"/>
      <c r="E933" s="14"/>
    </row>
    <row r="934" spans="3:5" ht="15" customHeight="1" x14ac:dyDescent="0.25">
      <c r="C934" s="73"/>
      <c r="D934" s="14"/>
      <c r="E934" s="14"/>
    </row>
    <row r="935" spans="3:5" ht="15" customHeight="1" x14ac:dyDescent="0.25">
      <c r="C935" s="73"/>
      <c r="D935" s="14"/>
      <c r="E935" s="14"/>
    </row>
    <row r="936" spans="3:5" ht="15" customHeight="1" x14ac:dyDescent="0.25">
      <c r="C936" s="73"/>
      <c r="D936" s="14"/>
      <c r="E936" s="14"/>
    </row>
    <row r="937" spans="3:5" ht="15" customHeight="1" x14ac:dyDescent="0.25">
      <c r="C937" s="73"/>
      <c r="D937" s="14"/>
      <c r="E937" s="14"/>
    </row>
    <row r="938" spans="3:5" ht="15" customHeight="1" x14ac:dyDescent="0.25">
      <c r="C938" s="73"/>
      <c r="D938" s="14"/>
      <c r="E938" s="14"/>
    </row>
    <row r="939" spans="3:5" ht="15" customHeight="1" x14ac:dyDescent="0.25">
      <c r="C939" s="73"/>
      <c r="D939" s="14"/>
      <c r="E939" s="14"/>
    </row>
    <row r="940" spans="3:5" ht="15" customHeight="1" x14ac:dyDescent="0.25">
      <c r="C940" s="73"/>
      <c r="D940" s="14"/>
      <c r="E940" s="14"/>
    </row>
    <row r="941" spans="3:5" ht="15" customHeight="1" x14ac:dyDescent="0.25">
      <c r="C941" s="73"/>
      <c r="D941" s="14"/>
      <c r="E941" s="14"/>
    </row>
    <row r="942" spans="3:5" ht="15" customHeight="1" x14ac:dyDescent="0.25">
      <c r="C942" s="73"/>
      <c r="D942" s="14"/>
      <c r="E942" s="14"/>
    </row>
    <row r="943" spans="3:5" ht="15" customHeight="1" x14ac:dyDescent="0.25">
      <c r="C943" s="73"/>
      <c r="D943" s="14"/>
      <c r="E943" s="14"/>
    </row>
    <row r="944" spans="3:5" ht="15" customHeight="1" x14ac:dyDescent="0.25">
      <c r="C944" s="73"/>
      <c r="D944" s="14"/>
      <c r="E944" s="14"/>
    </row>
    <row r="945" spans="3:5" ht="15" customHeight="1" x14ac:dyDescent="0.25">
      <c r="C945" s="73"/>
      <c r="D945" s="14"/>
      <c r="E945" s="14"/>
    </row>
    <row r="946" spans="3:5" ht="15" customHeight="1" x14ac:dyDescent="0.25">
      <c r="C946" s="73"/>
      <c r="D946" s="14"/>
      <c r="E946" s="14"/>
    </row>
    <row r="947" spans="3:5" ht="15" customHeight="1" x14ac:dyDescent="0.25">
      <c r="C947" s="73"/>
      <c r="D947" s="14"/>
      <c r="E947" s="14"/>
    </row>
    <row r="948" spans="3:5" ht="15" customHeight="1" x14ac:dyDescent="0.25">
      <c r="C948" s="73"/>
      <c r="D948" s="14"/>
      <c r="E948" s="14"/>
    </row>
    <row r="949" spans="3:5" ht="15" customHeight="1" x14ac:dyDescent="0.25">
      <c r="C949" s="73"/>
      <c r="D949" s="14"/>
      <c r="E949" s="14"/>
    </row>
    <row r="950" spans="3:5" ht="15" customHeight="1" x14ac:dyDescent="0.25">
      <c r="C950" s="73"/>
      <c r="D950" s="14"/>
      <c r="E950" s="14"/>
    </row>
    <row r="951" spans="3:5" ht="15" customHeight="1" x14ac:dyDescent="0.25">
      <c r="C951" s="73"/>
      <c r="D951" s="14"/>
      <c r="E951" s="14"/>
    </row>
    <row r="952" spans="3:5" ht="15" customHeight="1" x14ac:dyDescent="0.25">
      <c r="C952" s="73"/>
      <c r="D952" s="14"/>
      <c r="E952" s="14"/>
    </row>
    <row r="953" spans="3:5" ht="15" customHeight="1" x14ac:dyDescent="0.25">
      <c r="C953" s="73"/>
      <c r="D953" s="14"/>
      <c r="E953" s="14"/>
    </row>
    <row r="954" spans="3:5" ht="15" customHeight="1" x14ac:dyDescent="0.25">
      <c r="C954" s="73"/>
      <c r="D954" s="14"/>
      <c r="E954" s="14"/>
    </row>
    <row r="955" spans="3:5" ht="15" customHeight="1" x14ac:dyDescent="0.25">
      <c r="C955" s="73"/>
      <c r="D955" s="14"/>
      <c r="E955" s="14"/>
    </row>
    <row r="956" spans="3:5" ht="15" customHeight="1" x14ac:dyDescent="0.25">
      <c r="C956" s="73"/>
      <c r="D956" s="14"/>
      <c r="E956" s="14"/>
    </row>
    <row r="957" spans="3:5" ht="15" customHeight="1" x14ac:dyDescent="0.25">
      <c r="C957" s="73"/>
      <c r="D957" s="14"/>
      <c r="E957" s="14"/>
    </row>
    <row r="958" spans="3:5" ht="15" customHeight="1" x14ac:dyDescent="0.25">
      <c r="C958" s="73"/>
      <c r="D958" s="14"/>
      <c r="E958" s="14"/>
    </row>
    <row r="959" spans="3:5" ht="15" customHeight="1" x14ac:dyDescent="0.25">
      <c r="C959" s="73"/>
      <c r="D959" s="14"/>
      <c r="E959" s="14"/>
    </row>
    <row r="960" spans="3:5" ht="15" customHeight="1" x14ac:dyDescent="0.25">
      <c r="C960" s="73"/>
      <c r="D960" s="14"/>
      <c r="E960" s="14"/>
    </row>
    <row r="961" spans="3:5" ht="15" customHeight="1" x14ac:dyDescent="0.25">
      <c r="C961" s="73"/>
      <c r="D961" s="14"/>
      <c r="E961" s="14"/>
    </row>
    <row r="962" spans="3:5" ht="15" customHeight="1" x14ac:dyDescent="0.25">
      <c r="C962" s="73"/>
      <c r="D962" s="14"/>
      <c r="E962" s="14"/>
    </row>
    <row r="963" spans="3:5" ht="15" customHeight="1" x14ac:dyDescent="0.25">
      <c r="C963" s="73"/>
      <c r="D963" s="14"/>
      <c r="E963" s="14"/>
    </row>
    <row r="964" spans="3:5" ht="15" customHeight="1" x14ac:dyDescent="0.25">
      <c r="C964" s="73"/>
      <c r="D964" s="14"/>
      <c r="E964" s="14"/>
    </row>
    <row r="965" spans="3:5" ht="15" customHeight="1" x14ac:dyDescent="0.25">
      <c r="C965" s="73"/>
      <c r="D965" s="14"/>
      <c r="E965" s="14"/>
    </row>
    <row r="966" spans="3:5" ht="15" customHeight="1" x14ac:dyDescent="0.25">
      <c r="C966" s="73"/>
    </row>
    <row r="967" spans="3:5" ht="15" customHeight="1" x14ac:dyDescent="0.25">
      <c r="C967" s="73"/>
    </row>
    <row r="968" spans="3:5" ht="15" customHeight="1" x14ac:dyDescent="0.25">
      <c r="C968" s="73"/>
    </row>
    <row r="969" spans="3:5" ht="15" customHeight="1" x14ac:dyDescent="0.25">
      <c r="C969" s="73"/>
    </row>
    <row r="970" spans="3:5" ht="15" customHeight="1" x14ac:dyDescent="0.25">
      <c r="C970" s="73"/>
    </row>
    <row r="971" spans="3:5" ht="15" customHeight="1" x14ac:dyDescent="0.25">
      <c r="C971" s="73"/>
    </row>
    <row r="972" spans="3:5" ht="15" customHeight="1" x14ac:dyDescent="0.25">
      <c r="C972" s="73"/>
    </row>
    <row r="973" spans="3:5" ht="15" customHeight="1" x14ac:dyDescent="0.25">
      <c r="C973" s="73"/>
    </row>
    <row r="974" spans="3:5" ht="15" customHeight="1" x14ac:dyDescent="0.25">
      <c r="C974" s="73"/>
    </row>
    <row r="975" spans="3:5" ht="15" customHeight="1" x14ac:dyDescent="0.25">
      <c r="C975" s="73"/>
    </row>
    <row r="976" spans="3:5" ht="15" customHeight="1" x14ac:dyDescent="0.25">
      <c r="C976" s="73"/>
    </row>
    <row r="977" spans="3:3" ht="15" customHeight="1" x14ac:dyDescent="0.25">
      <c r="C977" s="73"/>
    </row>
    <row r="978" spans="3:3" ht="15" customHeight="1" x14ac:dyDescent="0.25">
      <c r="C978" s="73"/>
    </row>
    <row r="979" spans="3:3" ht="15" customHeight="1" x14ac:dyDescent="0.25">
      <c r="C979" s="73"/>
    </row>
    <row r="980" spans="3:3" ht="15" customHeight="1" x14ac:dyDescent="0.25">
      <c r="C980" s="73"/>
    </row>
    <row r="981" spans="3:3" ht="15" customHeight="1" x14ac:dyDescent="0.25">
      <c r="C981" s="73"/>
    </row>
    <row r="982" spans="3:3" ht="15" customHeight="1" x14ac:dyDescent="0.25">
      <c r="C982" s="73"/>
    </row>
    <row r="983" spans="3:3" ht="15" customHeight="1" x14ac:dyDescent="0.25">
      <c r="C983" s="73"/>
    </row>
    <row r="984" spans="3:3" ht="15" customHeight="1" x14ac:dyDescent="0.25">
      <c r="C984" s="73"/>
    </row>
    <row r="985" spans="3:3" ht="15" customHeight="1" x14ac:dyDescent="0.25">
      <c r="C985" s="73"/>
    </row>
    <row r="986" spans="3:3" ht="15" customHeight="1" x14ac:dyDescent="0.25">
      <c r="C986" s="73"/>
    </row>
    <row r="987" spans="3:3" ht="15" customHeight="1" x14ac:dyDescent="0.25">
      <c r="C987" s="73"/>
    </row>
    <row r="988" spans="3:3" ht="15" customHeight="1" x14ac:dyDescent="0.25">
      <c r="C988" s="73"/>
    </row>
    <row r="989" spans="3:3" ht="15" customHeight="1" x14ac:dyDescent="0.25">
      <c r="C989" s="73"/>
    </row>
    <row r="990" spans="3:3" ht="15" customHeight="1" x14ac:dyDescent="0.25">
      <c r="C990" s="73"/>
    </row>
    <row r="991" spans="3:3" ht="15" customHeight="1" x14ac:dyDescent="0.25">
      <c r="C991" s="73"/>
    </row>
    <row r="992" spans="3:3" ht="15" customHeight="1" x14ac:dyDescent="0.25">
      <c r="C992" s="73"/>
    </row>
    <row r="993" spans="3:3" ht="15" customHeight="1" x14ac:dyDescent="0.25">
      <c r="C993" s="73"/>
    </row>
    <row r="994" spans="3:3" ht="15" customHeight="1" x14ac:dyDescent="0.25">
      <c r="C994" s="73"/>
    </row>
    <row r="995" spans="3:3" ht="15" customHeight="1" x14ac:dyDescent="0.25">
      <c r="C995" s="73"/>
    </row>
    <row r="996" spans="3:3" ht="15" customHeight="1" x14ac:dyDescent="0.25">
      <c r="C996" s="73"/>
    </row>
    <row r="997" spans="3:3" ht="15" customHeight="1" x14ac:dyDescent="0.25">
      <c r="C997" s="73"/>
    </row>
    <row r="998" spans="3:3" ht="15" customHeight="1" x14ac:dyDescent="0.25">
      <c r="C998" s="73"/>
    </row>
    <row r="999" spans="3:3" ht="15" customHeight="1" x14ac:dyDescent="0.25">
      <c r="C999" s="73"/>
    </row>
    <row r="1000" spans="3:3" ht="15" customHeight="1" x14ac:dyDescent="0.25">
      <c r="C1000" s="73"/>
    </row>
  </sheetData>
  <sheetProtection algorithmName="SHA-512" hashValue="+Kf3pJPPug3Yu8kfjqRQzYzMjdUYHGMuq16bDFmMKhztTbZyAzgRk8hcw3cbhDRVDAbKwjpgHuv3EQQxpY684g==" saltValue="Y6EBkxxe9ft4rfq8C4PTlQ==" spinCount="100000" sheet="1" scenarios="1" formatCells="0" formatColumns="0" insertRows="0" deleteRows="0" autoFilter="0"/>
  <autoFilter ref="A5:A30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&amp;CDe tilrettede Driftsudgifter 2011, Somatik
Skema 5</oddHeader>
    <oddFooter>Side &amp;P</oddFooter>
  </headerFooter>
  <colBreaks count="1" manualBreakCount="1">
    <brk id="8" max="30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15"/>
  <sheetViews>
    <sheetView showGridLines="0" zoomScaleNormal="100" zoomScalePageLayoutView="115" workbookViewId="0"/>
  </sheetViews>
  <sheetFormatPr defaultColWidth="0" defaultRowHeight="15" customHeight="1" x14ac:dyDescent="0.25"/>
  <cols>
    <col min="1" max="1" width="28.7109375" customWidth="1"/>
    <col min="2" max="2" width="52.7109375" bestFit="1" customWidth="1"/>
    <col min="3" max="3" width="23.42578125" customWidth="1"/>
    <col min="4" max="4" width="13.28515625" customWidth="1"/>
    <col min="5" max="5" width="13.42578125" bestFit="1" customWidth="1"/>
    <col min="6" max="6" width="13.42578125" customWidth="1"/>
    <col min="7" max="7" width="19.85546875" customWidth="1"/>
    <col min="8" max="8" width="11.7109375" customWidth="1"/>
    <col min="9" max="9" width="60.28515625" customWidth="1"/>
  </cols>
  <sheetData>
    <row r="1" spans="1:15" ht="15" customHeight="1" x14ac:dyDescent="0.25">
      <c r="A1" s="35" t="s">
        <v>102</v>
      </c>
      <c r="B1" s="2"/>
      <c r="C1" s="2"/>
      <c r="D1" s="2"/>
    </row>
    <row r="2" spans="1:15" ht="15" customHeight="1" x14ac:dyDescent="0.25">
      <c r="A2" s="36"/>
      <c r="B2" s="181" t="s">
        <v>18</v>
      </c>
      <c r="C2" s="181"/>
      <c r="D2" s="181"/>
      <c r="E2" s="181"/>
      <c r="F2" s="181"/>
      <c r="G2" s="181"/>
      <c r="H2" s="181"/>
      <c r="I2" s="181"/>
    </row>
    <row r="3" spans="1:15" ht="15" customHeight="1" x14ac:dyDescent="0.25">
      <c r="A3" s="36"/>
      <c r="B3" s="181"/>
      <c r="C3" s="181"/>
      <c r="D3" s="181"/>
      <c r="E3" s="181"/>
      <c r="F3" s="181"/>
      <c r="G3" s="181"/>
      <c r="H3" s="181"/>
      <c r="I3" s="181"/>
    </row>
    <row r="4" spans="1:15" ht="15" customHeight="1" x14ac:dyDescent="0.25">
      <c r="A4" s="36"/>
      <c r="C4" s="73"/>
      <c r="D4" s="14"/>
      <c r="E4" s="14"/>
    </row>
    <row r="5" spans="1:15" ht="15" customHeight="1" x14ac:dyDescent="0.25">
      <c r="A5" s="37" t="s">
        <v>10</v>
      </c>
      <c r="C5" s="15">
        <v>2015</v>
      </c>
      <c r="D5" s="39">
        <v>2014</v>
      </c>
      <c r="E5" s="15">
        <v>2013</v>
      </c>
      <c r="F5" s="2">
        <v>2012</v>
      </c>
      <c r="G5" s="38" t="s">
        <v>117</v>
      </c>
      <c r="H5" s="3" t="s">
        <v>11</v>
      </c>
      <c r="I5" s="5" t="s">
        <v>13</v>
      </c>
    </row>
    <row r="6" spans="1:15" ht="15" customHeight="1" x14ac:dyDescent="0.25">
      <c r="A6" s="158" t="s">
        <v>98</v>
      </c>
      <c r="B6" s="109"/>
      <c r="C6" s="110"/>
      <c r="D6" s="110"/>
      <c r="E6" s="111"/>
      <c r="F6" s="112"/>
      <c r="G6" s="112"/>
      <c r="H6" s="112"/>
      <c r="I6" s="112"/>
    </row>
    <row r="7" spans="1:15" ht="15" customHeight="1" x14ac:dyDescent="0.25">
      <c r="A7" s="159" t="s">
        <v>98</v>
      </c>
      <c r="B7" s="160" t="s">
        <v>29</v>
      </c>
      <c r="C7" s="91"/>
      <c r="D7" s="88"/>
      <c r="E7" s="89"/>
      <c r="F7" s="89">
        <v>2820.616</v>
      </c>
      <c r="G7" s="88">
        <f>IF(ISERROR((C7-D7))=TRUE,"",C7-D7)</f>
        <v>0</v>
      </c>
      <c r="H7" s="82" t="str">
        <f>IF(ISERROR((C7-D7)/D7*100)=TRUE,"",IF(((C7-D7)/D7*100)&lt;-7,FIXED((C7-D7)/D7*100,1,TRUE)&amp;"%  ▼",IF(((C7-D7)/D7*100)&gt;7,FIXED((C7-D7)/D7*100,1,TRUE)&amp;"%  ▲",FIXED((C7-D7)/D7*100,1,TRUE)&amp;"%")))</f>
        <v/>
      </c>
      <c r="I7" s="156"/>
      <c r="J7" s="73"/>
      <c r="K7" s="73"/>
      <c r="L7" s="73"/>
      <c r="M7" s="73"/>
      <c r="N7" s="73"/>
      <c r="O7" s="73"/>
    </row>
    <row r="8" spans="1:15" ht="15" customHeight="1" x14ac:dyDescent="0.25">
      <c r="A8" s="159" t="s">
        <v>98</v>
      </c>
      <c r="B8" s="162" t="s">
        <v>30</v>
      </c>
      <c r="C8" s="163"/>
      <c r="D8" s="164"/>
      <c r="E8" s="165"/>
      <c r="F8" s="166"/>
      <c r="G8" s="164">
        <f t="shared" ref="G8:G77" si="0">IF(ISERROR((C8-D8))=TRUE,"",C8-D8)</f>
        <v>0</v>
      </c>
      <c r="H8" s="167" t="str">
        <f t="shared" ref="H8:H77" si="1">IF(ISERROR((C8-D8)/D8*100)=TRUE,"",IF(((C8-D8)/D8*100)&lt;-7,FIXED((C8-D8)/D8*100,1,TRUE)&amp;"%  ▼",IF(((C8-D8)/D8*100)&gt;7,FIXED((C8-D8)/D8*100,1,TRUE)&amp;"%  ▲",FIXED((C8-D8)/D8*100,1,TRUE)&amp;"%")))</f>
        <v/>
      </c>
      <c r="I8" s="168"/>
      <c r="J8" s="73"/>
      <c r="K8" s="73"/>
      <c r="L8" s="73"/>
      <c r="M8" s="73"/>
      <c r="N8" s="73"/>
      <c r="O8" s="73"/>
    </row>
    <row r="9" spans="1:15" ht="15" customHeight="1" x14ac:dyDescent="0.25">
      <c r="A9" s="159" t="s">
        <v>98</v>
      </c>
      <c r="B9" s="160" t="s">
        <v>31</v>
      </c>
      <c r="C9" s="91"/>
      <c r="D9" s="88"/>
      <c r="E9" s="90"/>
      <c r="F9" s="89"/>
      <c r="G9" s="88">
        <f t="shared" si="0"/>
        <v>0</v>
      </c>
      <c r="H9" s="161" t="str">
        <f t="shared" si="1"/>
        <v/>
      </c>
      <c r="I9" s="157"/>
      <c r="J9" s="73"/>
      <c r="K9" s="73"/>
      <c r="L9" s="73"/>
      <c r="M9" s="73"/>
      <c r="N9" s="73"/>
      <c r="O9" s="73"/>
    </row>
    <row r="10" spans="1:15" ht="15" customHeight="1" x14ac:dyDescent="0.25">
      <c r="A10" s="159" t="s">
        <v>98</v>
      </c>
      <c r="B10" s="162" t="s">
        <v>32</v>
      </c>
      <c r="C10" s="163"/>
      <c r="D10" s="164"/>
      <c r="E10" s="165"/>
      <c r="F10" s="166"/>
      <c r="G10" s="164">
        <f t="shared" si="0"/>
        <v>0</v>
      </c>
      <c r="H10" s="167" t="str">
        <f t="shared" si="1"/>
        <v/>
      </c>
      <c r="I10" s="168"/>
      <c r="J10" s="73"/>
      <c r="K10" s="73"/>
      <c r="L10" s="73"/>
      <c r="M10" s="73"/>
      <c r="N10" s="73"/>
      <c r="O10" s="73"/>
    </row>
    <row r="11" spans="1:15" ht="15" customHeight="1" x14ac:dyDescent="0.25">
      <c r="A11" s="159" t="s">
        <v>98</v>
      </c>
      <c r="B11" s="160" t="s">
        <v>33</v>
      </c>
      <c r="C11" s="91">
        <v>4927.9862999999996</v>
      </c>
      <c r="D11" s="88"/>
      <c r="E11" s="90"/>
      <c r="F11" s="89"/>
      <c r="G11" s="88">
        <f t="shared" si="0"/>
        <v>4927.9862999999996</v>
      </c>
      <c r="H11" s="161" t="str">
        <f t="shared" si="1"/>
        <v/>
      </c>
      <c r="I11" s="157"/>
      <c r="J11" s="73"/>
      <c r="K11" s="73"/>
      <c r="L11" s="73"/>
      <c r="M11" s="73"/>
      <c r="N11" s="73"/>
      <c r="O11" s="73"/>
    </row>
    <row r="12" spans="1:15" ht="15" customHeight="1" x14ac:dyDescent="0.25">
      <c r="A12" s="159" t="s">
        <v>98</v>
      </c>
      <c r="B12" s="162" t="s">
        <v>34</v>
      </c>
      <c r="C12" s="163"/>
      <c r="D12" s="164"/>
      <c r="E12" s="165"/>
      <c r="F12" s="166"/>
      <c r="G12" s="164">
        <f t="shared" si="0"/>
        <v>0</v>
      </c>
      <c r="H12" s="167" t="str">
        <f t="shared" si="1"/>
        <v/>
      </c>
      <c r="I12" s="168"/>
      <c r="J12" s="73"/>
      <c r="K12" s="73"/>
      <c r="L12" s="73"/>
      <c r="M12" s="73"/>
      <c r="N12" s="73"/>
      <c r="O12" s="73"/>
    </row>
    <row r="13" spans="1:15" ht="15" customHeight="1" x14ac:dyDescent="0.25">
      <c r="A13" s="159" t="s">
        <v>98</v>
      </c>
      <c r="B13" s="160" t="s">
        <v>35</v>
      </c>
      <c r="C13" s="91"/>
      <c r="D13" s="88"/>
      <c r="E13" s="89"/>
      <c r="F13" s="89"/>
      <c r="G13" s="88">
        <f t="shared" si="0"/>
        <v>0</v>
      </c>
      <c r="H13" s="82" t="str">
        <f t="shared" si="1"/>
        <v/>
      </c>
      <c r="I13" s="156"/>
      <c r="J13" s="73"/>
      <c r="K13" s="73"/>
      <c r="L13" s="73"/>
      <c r="M13" s="73"/>
      <c r="N13" s="73"/>
      <c r="O13" s="73"/>
    </row>
    <row r="14" spans="1:15" ht="15" customHeight="1" x14ac:dyDescent="0.25">
      <c r="A14" s="159" t="s">
        <v>98</v>
      </c>
      <c r="B14" s="162" t="s">
        <v>36</v>
      </c>
      <c r="C14" s="163"/>
      <c r="D14" s="164"/>
      <c r="E14" s="165"/>
      <c r="F14" s="166"/>
      <c r="G14" s="164">
        <f t="shared" si="0"/>
        <v>0</v>
      </c>
      <c r="H14" s="167" t="str">
        <f t="shared" si="1"/>
        <v/>
      </c>
      <c r="I14" s="169"/>
      <c r="J14" s="46"/>
      <c r="K14" s="73"/>
      <c r="L14" s="73"/>
      <c r="M14" s="73"/>
      <c r="N14" s="73"/>
      <c r="O14" s="73"/>
    </row>
    <row r="15" spans="1:15" ht="15" customHeight="1" x14ac:dyDescent="0.25">
      <c r="A15" s="159" t="s">
        <v>98</v>
      </c>
      <c r="B15" s="160" t="s">
        <v>37</v>
      </c>
      <c r="C15" s="91">
        <v>102.29719</v>
      </c>
      <c r="D15" s="88">
        <v>89</v>
      </c>
      <c r="E15" s="90">
        <v>118</v>
      </c>
      <c r="F15" s="89">
        <v>127.67648</v>
      </c>
      <c r="G15" s="88">
        <f t="shared" si="0"/>
        <v>13.297190000000001</v>
      </c>
      <c r="H15" s="161" t="str">
        <f t="shared" si="1"/>
        <v>14,9%  ▲</v>
      </c>
      <c r="I15" s="157"/>
      <c r="J15" s="73"/>
      <c r="K15" s="73"/>
      <c r="L15" s="73"/>
      <c r="M15" s="73"/>
      <c r="N15" s="73"/>
      <c r="O15" s="73"/>
    </row>
    <row r="16" spans="1:15" ht="15" customHeight="1" x14ac:dyDescent="0.25">
      <c r="A16" s="159" t="s">
        <v>98</v>
      </c>
      <c r="B16" s="162" t="s">
        <v>38</v>
      </c>
      <c r="C16" s="163">
        <v>1454.9067</v>
      </c>
      <c r="D16" s="164">
        <v>1406</v>
      </c>
      <c r="E16" s="165">
        <v>1345</v>
      </c>
      <c r="F16" s="166">
        <v>1495.90383</v>
      </c>
      <c r="G16" s="164">
        <f t="shared" si="0"/>
        <v>48.906700000000001</v>
      </c>
      <c r="H16" s="167" t="str">
        <f t="shared" si="1"/>
        <v>3,5%</v>
      </c>
      <c r="I16" s="170"/>
      <c r="J16" s="73"/>
      <c r="K16" s="73"/>
      <c r="L16" s="73"/>
      <c r="M16" s="73"/>
      <c r="N16" s="73"/>
      <c r="O16" s="73"/>
    </row>
    <row r="17" spans="1:15" ht="15" customHeight="1" x14ac:dyDescent="0.25">
      <c r="A17" s="159" t="s">
        <v>98</v>
      </c>
      <c r="B17" s="160" t="s">
        <v>39</v>
      </c>
      <c r="C17" s="91">
        <v>52.498080000000002</v>
      </c>
      <c r="D17" s="88">
        <v>50</v>
      </c>
      <c r="E17" s="90">
        <v>35</v>
      </c>
      <c r="F17" s="89">
        <v>30.844750000000001</v>
      </c>
      <c r="G17" s="88">
        <f t="shared" si="0"/>
        <v>2.4980800000000016</v>
      </c>
      <c r="H17" s="161" t="str">
        <f t="shared" si="1"/>
        <v>5,0%</v>
      </c>
      <c r="I17" s="156"/>
      <c r="J17" s="73"/>
      <c r="K17" s="73"/>
      <c r="L17" s="73"/>
      <c r="M17" s="73"/>
      <c r="N17" s="73"/>
      <c r="O17" s="73"/>
    </row>
    <row r="18" spans="1:15" ht="15" customHeight="1" x14ac:dyDescent="0.25">
      <c r="A18" s="159" t="s">
        <v>98</v>
      </c>
      <c r="B18" s="162" t="s">
        <v>41</v>
      </c>
      <c r="C18" s="163">
        <v>22804.701000000001</v>
      </c>
      <c r="D18" s="164">
        <v>21985</v>
      </c>
      <c r="E18" s="165">
        <v>12571</v>
      </c>
      <c r="F18" s="166">
        <v>12384.4038161062</v>
      </c>
      <c r="G18" s="164">
        <f t="shared" si="0"/>
        <v>819.70100000000093</v>
      </c>
      <c r="H18" s="167" t="str">
        <f t="shared" si="1"/>
        <v>3,7%</v>
      </c>
      <c r="I18" s="168"/>
      <c r="J18" s="73"/>
      <c r="K18" s="73"/>
      <c r="L18" s="73"/>
      <c r="M18" s="73"/>
      <c r="N18" s="73"/>
      <c r="O18" s="73"/>
    </row>
    <row r="19" spans="1:15" ht="15" customHeight="1" x14ac:dyDescent="0.25">
      <c r="A19" s="159" t="s">
        <v>98</v>
      </c>
      <c r="B19" s="160" t="s">
        <v>42</v>
      </c>
      <c r="C19" s="91">
        <v>16097.07732</v>
      </c>
      <c r="D19" s="88"/>
      <c r="E19" s="89"/>
      <c r="F19" s="89"/>
      <c r="G19" s="88">
        <f t="shared" si="0"/>
        <v>16097.07732</v>
      </c>
      <c r="H19" s="82" t="str">
        <f t="shared" si="1"/>
        <v/>
      </c>
      <c r="I19" s="156"/>
      <c r="J19" s="73"/>
      <c r="K19" s="73"/>
      <c r="L19" s="73"/>
      <c r="M19" s="73"/>
      <c r="N19" s="73"/>
      <c r="O19" s="73"/>
    </row>
    <row r="20" spans="1:15" ht="15" customHeight="1" x14ac:dyDescent="0.25">
      <c r="A20" s="159" t="s">
        <v>98</v>
      </c>
      <c r="B20" s="162" t="s">
        <v>43</v>
      </c>
      <c r="C20" s="163">
        <v>285.72899999999998</v>
      </c>
      <c r="D20" s="164">
        <v>283</v>
      </c>
      <c r="E20" s="165"/>
      <c r="F20" s="166"/>
      <c r="G20" s="164">
        <f t="shared" si="0"/>
        <v>2.728999999999985</v>
      </c>
      <c r="H20" s="167" t="str">
        <f t="shared" si="1"/>
        <v>1,0%</v>
      </c>
      <c r="I20" s="168"/>
      <c r="J20" s="73"/>
      <c r="K20" s="73"/>
      <c r="L20" s="73"/>
      <c r="M20" s="73"/>
      <c r="N20" s="73"/>
      <c r="O20" s="73"/>
    </row>
    <row r="21" spans="1:15" ht="15" customHeight="1" x14ac:dyDescent="0.25">
      <c r="A21" s="159" t="s">
        <v>98</v>
      </c>
      <c r="B21" s="160" t="s">
        <v>44</v>
      </c>
      <c r="C21" s="91"/>
      <c r="D21" s="88"/>
      <c r="E21" s="90"/>
      <c r="F21" s="89"/>
      <c r="G21" s="88">
        <f t="shared" si="0"/>
        <v>0</v>
      </c>
      <c r="H21" s="161" t="str">
        <f t="shared" si="1"/>
        <v/>
      </c>
      <c r="I21" s="157"/>
      <c r="J21" s="73"/>
      <c r="K21" s="73"/>
      <c r="L21" s="73"/>
      <c r="M21" s="73"/>
      <c r="N21" s="73"/>
      <c r="O21" s="73"/>
    </row>
    <row r="22" spans="1:15" ht="15" customHeight="1" x14ac:dyDescent="0.25">
      <c r="A22" s="159" t="s">
        <v>98</v>
      </c>
      <c r="B22" s="162" t="s">
        <v>45</v>
      </c>
      <c r="C22" s="163"/>
      <c r="D22" s="164"/>
      <c r="E22" s="165"/>
      <c r="F22" s="166"/>
      <c r="G22" s="164">
        <f t="shared" si="0"/>
        <v>0</v>
      </c>
      <c r="H22" s="167" t="str">
        <f t="shared" si="1"/>
        <v/>
      </c>
      <c r="I22" s="168"/>
      <c r="J22" s="73"/>
      <c r="K22" s="73"/>
      <c r="L22" s="73"/>
      <c r="M22" s="73"/>
      <c r="N22" s="73"/>
      <c r="O22" s="73"/>
    </row>
    <row r="23" spans="1:15" s="10" customFormat="1" ht="15" customHeight="1" x14ac:dyDescent="0.25">
      <c r="A23" s="159" t="s">
        <v>98</v>
      </c>
      <c r="B23" s="160" t="s">
        <v>46</v>
      </c>
      <c r="C23" s="91"/>
      <c r="D23" s="88"/>
      <c r="E23" s="90"/>
      <c r="F23" s="89"/>
      <c r="G23" s="88">
        <f t="shared" si="0"/>
        <v>0</v>
      </c>
      <c r="H23" s="161" t="str">
        <f t="shared" si="1"/>
        <v/>
      </c>
      <c r="I23" s="157"/>
      <c r="J23" s="27"/>
      <c r="K23" s="27"/>
      <c r="L23" s="27"/>
      <c r="M23" s="27"/>
      <c r="N23" s="27"/>
      <c r="O23" s="27"/>
    </row>
    <row r="24" spans="1:15" s="10" customFormat="1" ht="15" customHeight="1" x14ac:dyDescent="0.25">
      <c r="A24" s="159" t="s">
        <v>98</v>
      </c>
      <c r="B24" s="162" t="s">
        <v>109</v>
      </c>
      <c r="C24" s="163">
        <v>511.78699999999998</v>
      </c>
      <c r="D24" s="164">
        <v>489</v>
      </c>
      <c r="E24" s="165"/>
      <c r="F24" s="166">
        <v>8587</v>
      </c>
      <c r="G24" s="164">
        <f t="shared" si="0"/>
        <v>22.786999999999978</v>
      </c>
      <c r="H24" s="167" t="str">
        <f t="shared" si="1"/>
        <v>4,7%</v>
      </c>
      <c r="I24" s="170"/>
      <c r="J24" s="27"/>
      <c r="K24" s="27"/>
      <c r="L24" s="27"/>
      <c r="M24" s="27"/>
      <c r="N24" s="27"/>
      <c r="O24" s="27"/>
    </row>
    <row r="25" spans="1:15" s="10" customFormat="1" ht="15" customHeight="1" x14ac:dyDescent="0.25">
      <c r="A25" s="159" t="s">
        <v>98</v>
      </c>
      <c r="B25" s="160" t="s">
        <v>47</v>
      </c>
      <c r="C25" s="91"/>
      <c r="D25" s="88"/>
      <c r="E25" s="89"/>
      <c r="F25" s="89"/>
      <c r="G25" s="88">
        <f t="shared" si="0"/>
        <v>0</v>
      </c>
      <c r="H25" s="82" t="str">
        <f t="shared" si="1"/>
        <v/>
      </c>
      <c r="I25" s="156"/>
      <c r="J25" s="27"/>
      <c r="K25" s="27"/>
      <c r="L25" s="27"/>
      <c r="M25" s="27"/>
      <c r="N25" s="27"/>
      <c r="O25" s="27"/>
    </row>
    <row r="26" spans="1:15" ht="15" customHeight="1" x14ac:dyDescent="0.25">
      <c r="A26" s="159" t="s">
        <v>98</v>
      </c>
      <c r="B26" s="162" t="s">
        <v>48</v>
      </c>
      <c r="C26" s="163"/>
      <c r="D26" s="164"/>
      <c r="E26" s="165"/>
      <c r="F26" s="166"/>
      <c r="G26" s="164">
        <f t="shared" si="0"/>
        <v>0</v>
      </c>
      <c r="H26" s="167" t="str">
        <f t="shared" si="1"/>
        <v/>
      </c>
      <c r="I26" s="168"/>
      <c r="J26" s="73"/>
      <c r="K26" s="73"/>
      <c r="L26" s="73"/>
      <c r="M26" s="73"/>
      <c r="N26" s="73"/>
      <c r="O26" s="73"/>
    </row>
    <row r="27" spans="1:15" ht="15" customHeight="1" x14ac:dyDescent="0.25">
      <c r="A27" s="159" t="s">
        <v>98</v>
      </c>
      <c r="B27" s="160" t="s">
        <v>49</v>
      </c>
      <c r="C27" s="91"/>
      <c r="D27" s="88"/>
      <c r="E27" s="90"/>
      <c r="F27" s="89"/>
      <c r="G27" s="88">
        <f t="shared" si="0"/>
        <v>0</v>
      </c>
      <c r="H27" s="161" t="str">
        <f t="shared" si="1"/>
        <v/>
      </c>
      <c r="I27" s="157"/>
      <c r="J27" s="73"/>
      <c r="K27" s="73"/>
      <c r="L27" s="73"/>
      <c r="M27" s="73"/>
      <c r="N27" s="73"/>
      <c r="O27" s="73"/>
    </row>
    <row r="28" spans="1:15" s="10" customFormat="1" ht="15" customHeight="1" x14ac:dyDescent="0.25">
      <c r="A28" s="159" t="s">
        <v>98</v>
      </c>
      <c r="B28" s="162" t="s">
        <v>50</v>
      </c>
      <c r="C28" s="163"/>
      <c r="D28" s="164"/>
      <c r="E28" s="165"/>
      <c r="F28" s="166"/>
      <c r="G28" s="164">
        <f t="shared" si="0"/>
        <v>0</v>
      </c>
      <c r="H28" s="167" t="str">
        <f t="shared" si="1"/>
        <v/>
      </c>
      <c r="I28" s="168"/>
      <c r="J28" s="27"/>
      <c r="K28" s="27"/>
      <c r="L28" s="27"/>
      <c r="M28" s="27"/>
      <c r="N28" s="27"/>
      <c r="O28" s="27"/>
    </row>
    <row r="29" spans="1:15" s="10" customFormat="1" ht="15" customHeight="1" x14ac:dyDescent="0.25">
      <c r="A29" s="159" t="s">
        <v>98</v>
      </c>
      <c r="B29" s="160" t="s">
        <v>110</v>
      </c>
      <c r="C29" s="91">
        <v>218.97158999999999</v>
      </c>
      <c r="D29" s="88">
        <v>107</v>
      </c>
      <c r="E29" s="90"/>
      <c r="F29" s="89"/>
      <c r="G29" s="88">
        <f t="shared" ref="G29:G30" si="2">IF(ISERROR((C29-D29))=TRUE,"",C29-D29)</f>
        <v>111.97158999999999</v>
      </c>
      <c r="H29" s="161" t="str">
        <f t="shared" ref="H29:H30" si="3">IF(ISERROR((C29-D29)/D29*100)=TRUE,"",IF(((C29-D29)/D29*100)&lt;-7,FIXED((C29-D29)/D29*100,1,TRUE)&amp;"%  ▼",IF(((C29-D29)/D29*100)&gt;7,FIXED((C29-D29)/D29*100,1,TRUE)&amp;"%  ▲",FIXED((C29-D29)/D29*100,1,TRUE)&amp;"%")))</f>
        <v>104,6%  ▲</v>
      </c>
      <c r="I29" s="91"/>
      <c r="J29" s="27"/>
      <c r="K29" s="27"/>
      <c r="L29" s="27"/>
      <c r="M29" s="27"/>
      <c r="N29" s="27"/>
      <c r="O29" s="27"/>
    </row>
    <row r="30" spans="1:15" s="10" customFormat="1" ht="15" customHeight="1" x14ac:dyDescent="0.25">
      <c r="A30" s="159" t="s">
        <v>98</v>
      </c>
      <c r="B30" s="162" t="s">
        <v>111</v>
      </c>
      <c r="C30" s="163"/>
      <c r="D30" s="164"/>
      <c r="E30" s="165"/>
      <c r="F30" s="166"/>
      <c r="G30" s="164">
        <f t="shared" si="2"/>
        <v>0</v>
      </c>
      <c r="H30" s="167" t="str">
        <f t="shared" si="3"/>
        <v/>
      </c>
      <c r="I30" s="163"/>
      <c r="J30" s="27"/>
      <c r="K30" s="27"/>
      <c r="L30" s="27"/>
      <c r="M30" s="27"/>
      <c r="N30" s="27"/>
      <c r="O30" s="27"/>
    </row>
    <row r="31" spans="1:15" ht="15" customHeight="1" x14ac:dyDescent="0.25">
      <c r="A31" s="159" t="s">
        <v>98</v>
      </c>
      <c r="B31" s="160" t="s">
        <v>51</v>
      </c>
      <c r="C31" s="91"/>
      <c r="D31" s="88"/>
      <c r="E31" s="90"/>
      <c r="F31" s="89"/>
      <c r="G31" s="88">
        <f t="shared" si="0"/>
        <v>0</v>
      </c>
      <c r="H31" s="161" t="str">
        <f t="shared" si="1"/>
        <v/>
      </c>
      <c r="I31" s="157"/>
      <c r="J31" s="73"/>
      <c r="K31" s="73"/>
      <c r="L31" s="73"/>
      <c r="M31" s="73"/>
      <c r="N31" s="73"/>
      <c r="O31" s="73"/>
    </row>
    <row r="32" spans="1:15" s="71" customFormat="1" ht="15" customHeight="1" x14ac:dyDescent="0.25">
      <c r="A32" s="159" t="s">
        <v>98</v>
      </c>
      <c r="B32" s="162" t="s">
        <v>124</v>
      </c>
      <c r="C32" s="163"/>
      <c r="D32" s="164">
        <v>0</v>
      </c>
      <c r="E32" s="165">
        <v>1266</v>
      </c>
      <c r="F32" s="166">
        <v>-8587</v>
      </c>
      <c r="G32" s="164">
        <f t="shared" si="0"/>
        <v>0</v>
      </c>
      <c r="H32" s="167" t="str">
        <f t="shared" si="1"/>
        <v/>
      </c>
      <c r="I32" s="168"/>
      <c r="J32" s="73"/>
      <c r="K32" s="73"/>
      <c r="L32" s="73"/>
      <c r="M32" s="73"/>
      <c r="N32" s="73"/>
      <c r="O32" s="73"/>
    </row>
    <row r="33" spans="1:15" s="2" customFormat="1" ht="15" customHeight="1" x14ac:dyDescent="0.25">
      <c r="A33" s="159" t="s">
        <v>98</v>
      </c>
      <c r="B33" s="171" t="s">
        <v>8</v>
      </c>
      <c r="C33" s="172">
        <f>SUMIFS((C7:C32),(A7:A32),A33)</f>
        <v>46455.954179999993</v>
      </c>
      <c r="D33" s="172">
        <f>SUMIFS(($D$7:$D$32),(A7:A32),A32)</f>
        <v>24409</v>
      </c>
      <c r="E33" s="173">
        <f>SUMIFS(($E$7:$E$32),(A7:A32),A32)</f>
        <v>15335</v>
      </c>
      <c r="F33" s="173">
        <f>SUMIFS(($F$7:$F$32),(A7:A32),A32)</f>
        <v>16859.444876106201</v>
      </c>
      <c r="G33" s="174">
        <f t="shared" si="0"/>
        <v>22046.954179999993</v>
      </c>
      <c r="H33" s="175" t="str">
        <f t="shared" si="1"/>
        <v>90,3%  ▲</v>
      </c>
      <c r="I33" s="157"/>
      <c r="J33" s="15"/>
      <c r="K33" s="15"/>
      <c r="L33" s="15"/>
      <c r="M33" s="15"/>
      <c r="N33" s="15"/>
      <c r="O33" s="15"/>
    </row>
    <row r="34" spans="1:15" ht="15" customHeight="1" x14ac:dyDescent="0.25">
      <c r="A34" s="158" t="s">
        <v>99</v>
      </c>
      <c r="B34" s="176"/>
      <c r="C34" s="177"/>
      <c r="D34" s="177"/>
      <c r="E34" s="178"/>
      <c r="F34" s="178"/>
      <c r="G34" s="177"/>
      <c r="H34" s="179"/>
      <c r="I34" s="112"/>
    </row>
    <row r="35" spans="1:15" ht="15" customHeight="1" x14ac:dyDescent="0.25">
      <c r="A35" s="159" t="s">
        <v>99</v>
      </c>
      <c r="B35" s="160" t="s">
        <v>29</v>
      </c>
      <c r="C35" s="91">
        <v>5145</v>
      </c>
      <c r="D35" s="88">
        <v>20445</v>
      </c>
      <c r="E35" s="89"/>
      <c r="F35" s="89">
        <v>1042.304967</v>
      </c>
      <c r="G35" s="88">
        <f t="shared" si="0"/>
        <v>-15300</v>
      </c>
      <c r="H35" s="82" t="str">
        <f t="shared" si="1"/>
        <v>-74,8%  ▼</v>
      </c>
      <c r="I35" s="156"/>
      <c r="J35" s="73"/>
      <c r="K35" s="73"/>
      <c r="L35" s="73"/>
      <c r="M35" s="73"/>
      <c r="N35" s="73"/>
      <c r="O35" s="73"/>
    </row>
    <row r="36" spans="1:15" ht="15" customHeight="1" x14ac:dyDescent="0.25">
      <c r="A36" s="159" t="s">
        <v>99</v>
      </c>
      <c r="B36" s="162" t="s">
        <v>30</v>
      </c>
      <c r="C36" s="163"/>
      <c r="D36" s="164"/>
      <c r="E36" s="165"/>
      <c r="F36" s="166"/>
      <c r="G36" s="164">
        <f t="shared" si="0"/>
        <v>0</v>
      </c>
      <c r="H36" s="167" t="str">
        <f t="shared" si="1"/>
        <v/>
      </c>
      <c r="I36" s="168"/>
      <c r="J36" s="73"/>
      <c r="K36" s="73"/>
      <c r="L36" s="73"/>
      <c r="M36" s="73"/>
      <c r="N36" s="73"/>
      <c r="O36" s="73"/>
    </row>
    <row r="37" spans="1:15" ht="15" customHeight="1" x14ac:dyDescent="0.25">
      <c r="A37" s="159" t="s">
        <v>99</v>
      </c>
      <c r="B37" s="160" t="s">
        <v>31</v>
      </c>
      <c r="C37" s="91"/>
      <c r="D37" s="88"/>
      <c r="E37" s="90"/>
      <c r="F37" s="89"/>
      <c r="G37" s="88">
        <f t="shared" si="0"/>
        <v>0</v>
      </c>
      <c r="H37" s="161" t="str">
        <f t="shared" si="1"/>
        <v/>
      </c>
      <c r="I37" s="157"/>
      <c r="J37" s="73"/>
      <c r="K37" s="73"/>
      <c r="L37" s="73"/>
      <c r="M37" s="73"/>
      <c r="N37" s="73"/>
      <c r="O37" s="73"/>
    </row>
    <row r="38" spans="1:15" ht="15" customHeight="1" x14ac:dyDescent="0.25">
      <c r="A38" s="159" t="s">
        <v>99</v>
      </c>
      <c r="B38" s="162" t="s">
        <v>32</v>
      </c>
      <c r="C38" s="163"/>
      <c r="D38" s="164"/>
      <c r="E38" s="165"/>
      <c r="F38" s="166"/>
      <c r="G38" s="164">
        <f t="shared" si="0"/>
        <v>0</v>
      </c>
      <c r="H38" s="167" t="str">
        <f t="shared" si="1"/>
        <v/>
      </c>
      <c r="I38" s="168"/>
      <c r="J38" s="73"/>
      <c r="K38" s="73"/>
      <c r="L38" s="73"/>
      <c r="M38" s="73"/>
      <c r="N38" s="73"/>
      <c r="O38" s="73"/>
    </row>
    <row r="39" spans="1:15" ht="15" customHeight="1" x14ac:dyDescent="0.25">
      <c r="A39" s="159" t="s">
        <v>99</v>
      </c>
      <c r="B39" s="160" t="s">
        <v>33</v>
      </c>
      <c r="C39" s="91">
        <v>546084.83224999998</v>
      </c>
      <c r="D39" s="88">
        <v>71603</v>
      </c>
      <c r="E39" s="90">
        <v>24200.91</v>
      </c>
      <c r="F39" s="89"/>
      <c r="G39" s="88">
        <f t="shared" si="0"/>
        <v>474481.83224999998</v>
      </c>
      <c r="H39" s="161" t="str">
        <f t="shared" si="1"/>
        <v>662,7%  ▲</v>
      </c>
      <c r="I39" s="157"/>
      <c r="J39" s="73"/>
      <c r="K39" s="73"/>
      <c r="L39" s="73"/>
      <c r="M39" s="73"/>
      <c r="N39" s="73"/>
      <c r="O39" s="73"/>
    </row>
    <row r="40" spans="1:15" ht="15" customHeight="1" x14ac:dyDescent="0.25">
      <c r="A40" s="159" t="s">
        <v>99</v>
      </c>
      <c r="B40" s="162" t="s">
        <v>34</v>
      </c>
      <c r="C40" s="163"/>
      <c r="D40" s="164"/>
      <c r="E40" s="165"/>
      <c r="F40" s="166"/>
      <c r="G40" s="164">
        <f t="shared" si="0"/>
        <v>0</v>
      </c>
      <c r="H40" s="167" t="str">
        <f t="shared" si="1"/>
        <v/>
      </c>
      <c r="I40" s="168"/>
      <c r="J40" s="73"/>
      <c r="K40" s="73"/>
      <c r="L40" s="73"/>
      <c r="M40" s="73"/>
      <c r="N40" s="73"/>
      <c r="O40" s="73"/>
    </row>
    <row r="41" spans="1:15" ht="15" customHeight="1" x14ac:dyDescent="0.25">
      <c r="A41" s="159" t="s">
        <v>99</v>
      </c>
      <c r="B41" s="160" t="s">
        <v>35</v>
      </c>
      <c r="C41" s="91"/>
      <c r="D41" s="88"/>
      <c r="E41" s="89"/>
      <c r="F41" s="89"/>
      <c r="G41" s="88">
        <f t="shared" si="0"/>
        <v>0</v>
      </c>
      <c r="H41" s="82" t="str">
        <f t="shared" si="1"/>
        <v/>
      </c>
      <c r="I41" s="156"/>
      <c r="J41" s="73"/>
      <c r="K41" s="73"/>
      <c r="L41" s="73"/>
      <c r="M41" s="73"/>
      <c r="N41" s="73"/>
      <c r="O41" s="73"/>
    </row>
    <row r="42" spans="1:15" ht="15" customHeight="1" x14ac:dyDescent="0.25">
      <c r="A42" s="159" t="s">
        <v>99</v>
      </c>
      <c r="B42" s="162" t="s">
        <v>36</v>
      </c>
      <c r="C42" s="163"/>
      <c r="D42" s="164"/>
      <c r="E42" s="165"/>
      <c r="F42" s="166"/>
      <c r="G42" s="164">
        <f t="shared" si="0"/>
        <v>0</v>
      </c>
      <c r="H42" s="167" t="str">
        <f t="shared" si="1"/>
        <v/>
      </c>
      <c r="I42" s="169"/>
      <c r="J42" s="73"/>
      <c r="K42" s="73"/>
      <c r="L42" s="73"/>
      <c r="M42" s="73"/>
      <c r="N42" s="73"/>
      <c r="O42" s="73"/>
    </row>
    <row r="43" spans="1:15" ht="15" customHeight="1" x14ac:dyDescent="0.25">
      <c r="A43" s="159" t="s">
        <v>99</v>
      </c>
      <c r="B43" s="160" t="s">
        <v>37</v>
      </c>
      <c r="C43" s="91">
        <v>8022.3372399999998</v>
      </c>
      <c r="D43" s="88">
        <v>9684</v>
      </c>
      <c r="E43" s="90">
        <f>9294+75</f>
        <v>9369</v>
      </c>
      <c r="F43" s="89">
        <v>8916</v>
      </c>
      <c r="G43" s="88">
        <f t="shared" si="0"/>
        <v>-1661.6627600000002</v>
      </c>
      <c r="H43" s="161" t="str">
        <f t="shared" si="1"/>
        <v>-17,2%  ▼</v>
      </c>
      <c r="I43" s="157"/>
      <c r="J43" s="73"/>
      <c r="K43" s="73"/>
      <c r="L43" s="73"/>
      <c r="M43" s="73"/>
      <c r="N43" s="73"/>
      <c r="O43" s="73"/>
    </row>
    <row r="44" spans="1:15" ht="15" customHeight="1" x14ac:dyDescent="0.25">
      <c r="A44" s="159" t="s">
        <v>99</v>
      </c>
      <c r="B44" s="162" t="s">
        <v>38</v>
      </c>
      <c r="C44" s="163">
        <v>11258.067499999999</v>
      </c>
      <c r="D44" s="164">
        <v>11273</v>
      </c>
      <c r="E44" s="165">
        <f>10751+688</f>
        <v>11439</v>
      </c>
      <c r="F44" s="166">
        <v>10644</v>
      </c>
      <c r="G44" s="164">
        <f t="shared" si="0"/>
        <v>-14.9325000000008</v>
      </c>
      <c r="H44" s="167" t="str">
        <f t="shared" si="1"/>
        <v>-0,1%</v>
      </c>
      <c r="I44" s="170"/>
      <c r="J44" s="73"/>
      <c r="K44" s="73"/>
      <c r="L44" s="73"/>
      <c r="M44" s="73"/>
      <c r="N44" s="73"/>
      <c r="O44" s="73"/>
    </row>
    <row r="45" spans="1:15" ht="15" customHeight="1" x14ac:dyDescent="0.25">
      <c r="A45" s="159" t="s">
        <v>99</v>
      </c>
      <c r="B45" s="160" t="s">
        <v>39</v>
      </c>
      <c r="C45" s="91"/>
      <c r="D45" s="88">
        <v>63</v>
      </c>
      <c r="E45" s="90">
        <v>9</v>
      </c>
      <c r="F45" s="89">
        <v>5</v>
      </c>
      <c r="G45" s="88">
        <f t="shared" si="0"/>
        <v>-63</v>
      </c>
      <c r="H45" s="161" t="str">
        <f t="shared" si="1"/>
        <v>-100,0%  ▼</v>
      </c>
      <c r="I45" s="156"/>
      <c r="J45" s="73"/>
      <c r="K45" s="73"/>
      <c r="L45" s="73"/>
      <c r="M45" s="73"/>
      <c r="N45" s="73"/>
      <c r="O45" s="73"/>
    </row>
    <row r="46" spans="1:15" ht="15" customHeight="1" x14ac:dyDescent="0.25">
      <c r="A46" s="159" t="s">
        <v>99</v>
      </c>
      <c r="B46" s="162" t="s">
        <v>41</v>
      </c>
      <c r="C46" s="163">
        <v>155206</v>
      </c>
      <c r="D46" s="164">
        <v>125810</v>
      </c>
      <c r="E46" s="165">
        <v>133077</v>
      </c>
      <c r="F46" s="166">
        <v>119086.9438931716</v>
      </c>
      <c r="G46" s="164">
        <f t="shared" si="0"/>
        <v>29396</v>
      </c>
      <c r="H46" s="167" t="str">
        <f t="shared" si="1"/>
        <v>23,4%  ▲</v>
      </c>
      <c r="I46" s="168"/>
      <c r="J46" s="73"/>
      <c r="K46" s="73"/>
      <c r="L46" s="73"/>
      <c r="M46" s="73"/>
      <c r="N46" s="73"/>
      <c r="O46" s="73"/>
    </row>
    <row r="47" spans="1:15" ht="15" customHeight="1" x14ac:dyDescent="0.25">
      <c r="A47" s="159" t="s">
        <v>99</v>
      </c>
      <c r="B47" s="160" t="s">
        <v>42</v>
      </c>
      <c r="C47" s="91">
        <v>147666.55945999999</v>
      </c>
      <c r="D47" s="88"/>
      <c r="E47" s="89"/>
      <c r="F47" s="89"/>
      <c r="G47" s="88">
        <f t="shared" si="0"/>
        <v>147666.55945999999</v>
      </c>
      <c r="H47" s="82" t="str">
        <f t="shared" si="1"/>
        <v/>
      </c>
      <c r="I47" s="156"/>
      <c r="J47" s="73"/>
      <c r="K47" s="73"/>
      <c r="L47" s="73"/>
      <c r="M47" s="73"/>
      <c r="N47" s="73"/>
      <c r="O47" s="73"/>
    </row>
    <row r="48" spans="1:15" ht="15" customHeight="1" x14ac:dyDescent="0.25">
      <c r="A48" s="159" t="s">
        <v>99</v>
      </c>
      <c r="B48" s="162" t="s">
        <v>43</v>
      </c>
      <c r="C48" s="163"/>
      <c r="D48" s="164"/>
      <c r="E48" s="165"/>
      <c r="F48" s="166"/>
      <c r="G48" s="164">
        <f t="shared" si="0"/>
        <v>0</v>
      </c>
      <c r="H48" s="167" t="str">
        <f t="shared" si="1"/>
        <v/>
      </c>
      <c r="I48" s="168"/>
      <c r="J48" s="73"/>
      <c r="K48" s="73"/>
      <c r="L48" s="73"/>
      <c r="M48" s="73"/>
      <c r="N48" s="73"/>
      <c r="O48" s="73"/>
    </row>
    <row r="49" spans="1:15" ht="15" customHeight="1" x14ac:dyDescent="0.25">
      <c r="A49" s="159" t="s">
        <v>99</v>
      </c>
      <c r="B49" s="160" t="s">
        <v>44</v>
      </c>
      <c r="C49" s="91"/>
      <c r="D49" s="88"/>
      <c r="E49" s="90"/>
      <c r="F49" s="89"/>
      <c r="G49" s="88">
        <f t="shared" si="0"/>
        <v>0</v>
      </c>
      <c r="H49" s="161" t="str">
        <f t="shared" si="1"/>
        <v/>
      </c>
      <c r="I49" s="157"/>
      <c r="J49" s="73"/>
      <c r="K49" s="73"/>
      <c r="L49" s="73"/>
      <c r="M49" s="73"/>
      <c r="N49" s="73"/>
      <c r="O49" s="73"/>
    </row>
    <row r="50" spans="1:15" ht="15" customHeight="1" x14ac:dyDescent="0.25">
      <c r="A50" s="159" t="s">
        <v>99</v>
      </c>
      <c r="B50" s="162" t="s">
        <v>45</v>
      </c>
      <c r="C50" s="163"/>
      <c r="D50" s="164"/>
      <c r="E50" s="165"/>
      <c r="F50" s="166"/>
      <c r="G50" s="164">
        <f t="shared" si="0"/>
        <v>0</v>
      </c>
      <c r="H50" s="167" t="str">
        <f t="shared" si="1"/>
        <v/>
      </c>
      <c r="I50" s="168"/>
      <c r="J50" s="73"/>
      <c r="K50" s="73"/>
      <c r="L50" s="73"/>
      <c r="M50" s="73"/>
      <c r="N50" s="73"/>
      <c r="O50" s="73"/>
    </row>
    <row r="51" spans="1:15" ht="15" customHeight="1" x14ac:dyDescent="0.25">
      <c r="A51" s="159" t="s">
        <v>99</v>
      </c>
      <c r="B51" s="160" t="s">
        <v>46</v>
      </c>
      <c r="C51" s="91"/>
      <c r="D51" s="88"/>
      <c r="E51" s="90"/>
      <c r="F51" s="89"/>
      <c r="G51" s="88">
        <f t="shared" si="0"/>
        <v>0</v>
      </c>
      <c r="H51" s="161" t="str">
        <f t="shared" si="1"/>
        <v/>
      </c>
      <c r="I51" s="157"/>
      <c r="J51" s="73"/>
      <c r="K51" s="73"/>
      <c r="L51" s="73"/>
      <c r="M51" s="73"/>
      <c r="N51" s="73"/>
      <c r="O51" s="73"/>
    </row>
    <row r="52" spans="1:15" ht="15" customHeight="1" x14ac:dyDescent="0.25">
      <c r="A52" s="159" t="s">
        <v>99</v>
      </c>
      <c r="B52" s="162" t="s">
        <v>109</v>
      </c>
      <c r="C52" s="163">
        <v>6771.2</v>
      </c>
      <c r="D52" s="164">
        <v>5750</v>
      </c>
      <c r="E52" s="165">
        <v>4798</v>
      </c>
      <c r="F52" s="166">
        <v>48460</v>
      </c>
      <c r="G52" s="164">
        <f t="shared" si="0"/>
        <v>1021.1999999999998</v>
      </c>
      <c r="H52" s="167" t="str">
        <f t="shared" si="1"/>
        <v>17,8%  ▲</v>
      </c>
      <c r="I52" s="170"/>
      <c r="J52" s="73"/>
      <c r="K52" s="73"/>
      <c r="L52" s="73"/>
      <c r="M52" s="73"/>
      <c r="N52" s="73"/>
      <c r="O52" s="73"/>
    </row>
    <row r="53" spans="1:15" ht="15" customHeight="1" x14ac:dyDescent="0.25">
      <c r="A53" s="159" t="s">
        <v>99</v>
      </c>
      <c r="B53" s="160" t="s">
        <v>47</v>
      </c>
      <c r="C53" s="91"/>
      <c r="D53" s="88"/>
      <c r="E53" s="89"/>
      <c r="F53" s="89"/>
      <c r="G53" s="88">
        <f t="shared" si="0"/>
        <v>0</v>
      </c>
      <c r="H53" s="82" t="str">
        <f t="shared" si="1"/>
        <v/>
      </c>
      <c r="I53" s="156"/>
      <c r="J53" s="73"/>
      <c r="K53" s="73"/>
      <c r="L53" s="73"/>
      <c r="M53" s="73"/>
      <c r="N53" s="73"/>
      <c r="O53" s="73"/>
    </row>
    <row r="54" spans="1:15" ht="15" customHeight="1" x14ac:dyDescent="0.25">
      <c r="A54" s="159" t="s">
        <v>99</v>
      </c>
      <c r="B54" s="162" t="s">
        <v>48</v>
      </c>
      <c r="C54" s="163">
        <v>1874.7550000000001</v>
      </c>
      <c r="D54" s="164">
        <v>1831</v>
      </c>
      <c r="E54" s="165">
        <v>1572</v>
      </c>
      <c r="F54" s="166">
        <v>1532.5650000000001</v>
      </c>
      <c r="G54" s="164">
        <f t="shared" si="0"/>
        <v>43.755000000000109</v>
      </c>
      <c r="H54" s="167" t="str">
        <f t="shared" si="1"/>
        <v>2,4%</v>
      </c>
      <c r="I54" s="168"/>
      <c r="J54" s="73"/>
      <c r="K54" s="73"/>
      <c r="L54" s="73"/>
      <c r="M54" s="73"/>
      <c r="N54" s="73"/>
      <c r="O54" s="73"/>
    </row>
    <row r="55" spans="1:15" ht="15" customHeight="1" x14ac:dyDescent="0.25">
      <c r="A55" s="159" t="s">
        <v>99</v>
      </c>
      <c r="B55" s="160" t="s">
        <v>49</v>
      </c>
      <c r="C55" s="91"/>
      <c r="D55" s="88"/>
      <c r="E55" s="90"/>
      <c r="F55" s="89"/>
      <c r="G55" s="88">
        <f t="shared" si="0"/>
        <v>0</v>
      </c>
      <c r="H55" s="161" t="str">
        <f t="shared" si="1"/>
        <v/>
      </c>
      <c r="I55" s="157"/>
      <c r="J55" s="73"/>
      <c r="K55" s="73"/>
      <c r="L55" s="73"/>
      <c r="M55" s="73"/>
      <c r="N55" s="73"/>
      <c r="O55" s="73"/>
    </row>
    <row r="56" spans="1:15" ht="15" customHeight="1" x14ac:dyDescent="0.25">
      <c r="A56" s="159" t="s">
        <v>99</v>
      </c>
      <c r="B56" s="162" t="s">
        <v>50</v>
      </c>
      <c r="C56" s="163"/>
      <c r="D56" s="164"/>
      <c r="E56" s="165"/>
      <c r="F56" s="166"/>
      <c r="G56" s="164">
        <f t="shared" si="0"/>
        <v>0</v>
      </c>
      <c r="H56" s="167" t="str">
        <f t="shared" si="1"/>
        <v/>
      </c>
      <c r="I56" s="168"/>
      <c r="J56" s="73"/>
      <c r="K56" s="73"/>
      <c r="L56" s="73"/>
      <c r="M56" s="73"/>
      <c r="N56" s="73"/>
      <c r="O56" s="73"/>
    </row>
    <row r="57" spans="1:15" s="71" customFormat="1" ht="15" customHeight="1" x14ac:dyDescent="0.25">
      <c r="A57" s="159" t="s">
        <v>99</v>
      </c>
      <c r="B57" s="160" t="s">
        <v>110</v>
      </c>
      <c r="C57" s="91">
        <v>1417.1567399999999</v>
      </c>
      <c r="D57" s="88">
        <v>1569</v>
      </c>
      <c r="E57" s="90"/>
      <c r="F57" s="89"/>
      <c r="G57" s="88">
        <f t="shared" si="0"/>
        <v>-151.8432600000001</v>
      </c>
      <c r="H57" s="161" t="str">
        <f t="shared" si="1"/>
        <v>-9,7%  ▼</v>
      </c>
      <c r="I57" s="91"/>
      <c r="J57" s="73"/>
      <c r="K57" s="73"/>
      <c r="L57" s="73"/>
      <c r="M57" s="73"/>
      <c r="N57" s="73"/>
      <c r="O57" s="73"/>
    </row>
    <row r="58" spans="1:15" s="71" customFormat="1" ht="15" customHeight="1" x14ac:dyDescent="0.25">
      <c r="A58" s="159" t="s">
        <v>99</v>
      </c>
      <c r="B58" s="162" t="s">
        <v>111</v>
      </c>
      <c r="C58" s="163">
        <v>48702.16747</v>
      </c>
      <c r="D58" s="164">
        <v>23085</v>
      </c>
      <c r="E58" s="165"/>
      <c r="F58" s="166"/>
      <c r="G58" s="164">
        <f t="shared" si="0"/>
        <v>25617.16747</v>
      </c>
      <c r="H58" s="167" t="str">
        <f t="shared" si="1"/>
        <v>111,0%  ▲</v>
      </c>
      <c r="I58" s="163"/>
      <c r="J58" s="73"/>
      <c r="K58" s="73"/>
      <c r="L58" s="73"/>
      <c r="M58" s="73"/>
      <c r="N58" s="73"/>
      <c r="O58" s="73"/>
    </row>
    <row r="59" spans="1:15" ht="15" customHeight="1" x14ac:dyDescent="0.25">
      <c r="A59" s="159" t="s">
        <v>99</v>
      </c>
      <c r="B59" s="160" t="s">
        <v>51</v>
      </c>
      <c r="C59" s="91"/>
      <c r="D59" s="88"/>
      <c r="E59" s="90"/>
      <c r="F59" s="89"/>
      <c r="G59" s="88">
        <f t="shared" si="0"/>
        <v>0</v>
      </c>
      <c r="H59" s="161" t="str">
        <f t="shared" si="1"/>
        <v/>
      </c>
      <c r="I59" s="157"/>
      <c r="J59" s="73"/>
      <c r="K59" s="73"/>
      <c r="L59" s="73"/>
      <c r="M59" s="73"/>
      <c r="N59" s="73"/>
      <c r="O59" s="73"/>
    </row>
    <row r="60" spans="1:15" s="71" customFormat="1" ht="15" customHeight="1" x14ac:dyDescent="0.25">
      <c r="A60" s="159" t="s">
        <v>99</v>
      </c>
      <c r="B60" s="162" t="s">
        <v>124</v>
      </c>
      <c r="C60" s="163"/>
      <c r="D60" s="164">
        <v>-19358</v>
      </c>
      <c r="E60" s="165">
        <v>5922</v>
      </c>
      <c r="F60" s="166">
        <v>-44020.633999999991</v>
      </c>
      <c r="G60" s="164">
        <f t="shared" si="0"/>
        <v>19358</v>
      </c>
      <c r="H60" s="167" t="str">
        <f t="shared" si="1"/>
        <v>-100,0%  ▼</v>
      </c>
      <c r="I60" s="168"/>
      <c r="J60" s="73"/>
      <c r="K60" s="73"/>
      <c r="L60" s="73"/>
      <c r="M60" s="73"/>
      <c r="N60" s="73"/>
      <c r="O60" s="73"/>
    </row>
    <row r="61" spans="1:15" s="2" customFormat="1" ht="15" customHeight="1" x14ac:dyDescent="0.25">
      <c r="A61" s="159" t="s">
        <v>99</v>
      </c>
      <c r="B61" s="171" t="s">
        <v>8</v>
      </c>
      <c r="C61" s="172">
        <f>SUMIFS((C7:C60),(A7:A60),A61)</f>
        <v>932148.07565999997</v>
      </c>
      <c r="D61" s="172">
        <f>SUMIFS(($D$7:$D$60),(A7:A60),A60)</f>
        <v>251755</v>
      </c>
      <c r="E61" s="173">
        <f>SUMIFS(($E$7:$E$60),(A7:A60),A60)</f>
        <v>190386.91</v>
      </c>
      <c r="F61" s="173">
        <f>SUMIFS(($F$7:$F$60),(A7:A60),A60)</f>
        <v>145666.1798601716</v>
      </c>
      <c r="G61" s="174">
        <f t="shared" si="0"/>
        <v>680393.07565999997</v>
      </c>
      <c r="H61" s="175" t="str">
        <f t="shared" si="1"/>
        <v>270,3%  ▲</v>
      </c>
      <c r="I61" s="157"/>
      <c r="J61" s="15"/>
      <c r="K61" s="15"/>
      <c r="L61" s="15"/>
      <c r="M61" s="15"/>
      <c r="N61" s="15"/>
      <c r="O61" s="15"/>
    </row>
    <row r="62" spans="1:15" ht="15" customHeight="1" x14ac:dyDescent="0.25">
      <c r="A62" s="158" t="s">
        <v>100</v>
      </c>
      <c r="B62" s="176"/>
      <c r="C62" s="177"/>
      <c r="D62" s="177"/>
      <c r="E62" s="180"/>
      <c r="F62" s="180"/>
      <c r="G62" s="177"/>
      <c r="H62" s="179"/>
      <c r="I62" s="112"/>
    </row>
    <row r="63" spans="1:15" ht="15" customHeight="1" x14ac:dyDescent="0.25">
      <c r="A63" s="159" t="s">
        <v>100</v>
      </c>
      <c r="B63" s="160" t="s">
        <v>29</v>
      </c>
      <c r="C63" s="91"/>
      <c r="D63" s="88">
        <v>9777</v>
      </c>
      <c r="E63" s="89"/>
      <c r="F63" s="89">
        <v>1735.9703399999999</v>
      </c>
      <c r="G63" s="88">
        <f t="shared" si="0"/>
        <v>-9777</v>
      </c>
      <c r="H63" s="82" t="str">
        <f t="shared" si="1"/>
        <v>-100,0%  ▼</v>
      </c>
      <c r="I63" s="156"/>
      <c r="J63" s="73"/>
      <c r="K63" s="73"/>
      <c r="L63" s="73"/>
      <c r="M63" s="73"/>
      <c r="N63" s="73"/>
      <c r="O63" s="73"/>
    </row>
    <row r="64" spans="1:15" ht="15" customHeight="1" x14ac:dyDescent="0.25">
      <c r="A64" s="159" t="s">
        <v>100</v>
      </c>
      <c r="B64" s="162" t="s">
        <v>30</v>
      </c>
      <c r="C64" s="163"/>
      <c r="D64" s="164"/>
      <c r="E64" s="165"/>
      <c r="F64" s="166"/>
      <c r="G64" s="164">
        <f t="shared" si="0"/>
        <v>0</v>
      </c>
      <c r="H64" s="167" t="str">
        <f t="shared" si="1"/>
        <v/>
      </c>
      <c r="I64" s="168"/>
      <c r="J64" s="73"/>
      <c r="K64" s="73"/>
      <c r="L64" s="73"/>
      <c r="M64" s="73"/>
      <c r="N64" s="73"/>
      <c r="O64" s="73"/>
    </row>
    <row r="65" spans="1:15" ht="15" customHeight="1" x14ac:dyDescent="0.25">
      <c r="A65" s="159" t="s">
        <v>100</v>
      </c>
      <c r="B65" s="160" t="s">
        <v>31</v>
      </c>
      <c r="C65" s="91"/>
      <c r="D65" s="88"/>
      <c r="E65" s="90"/>
      <c r="F65" s="89"/>
      <c r="G65" s="88">
        <f t="shared" si="0"/>
        <v>0</v>
      </c>
      <c r="H65" s="161" t="str">
        <f t="shared" si="1"/>
        <v/>
      </c>
      <c r="I65" s="157"/>
      <c r="J65" s="73"/>
      <c r="K65" s="73"/>
      <c r="L65" s="73"/>
      <c r="M65" s="73"/>
      <c r="N65" s="73"/>
      <c r="O65" s="73"/>
    </row>
    <row r="66" spans="1:15" ht="15" customHeight="1" x14ac:dyDescent="0.25">
      <c r="A66" s="159" t="s">
        <v>100</v>
      </c>
      <c r="B66" s="162" t="s">
        <v>32</v>
      </c>
      <c r="C66" s="163"/>
      <c r="D66" s="164"/>
      <c r="E66" s="165"/>
      <c r="F66" s="166"/>
      <c r="G66" s="164">
        <f t="shared" si="0"/>
        <v>0</v>
      </c>
      <c r="H66" s="167" t="str">
        <f t="shared" si="1"/>
        <v/>
      </c>
      <c r="I66" s="168"/>
      <c r="J66" s="73"/>
      <c r="K66" s="73"/>
      <c r="L66" s="73"/>
      <c r="M66" s="73"/>
      <c r="N66" s="73"/>
      <c r="O66" s="73"/>
    </row>
    <row r="67" spans="1:15" ht="15" customHeight="1" x14ac:dyDescent="0.25">
      <c r="A67" s="159" t="s">
        <v>100</v>
      </c>
      <c r="B67" s="160" t="s">
        <v>33</v>
      </c>
      <c r="C67" s="91">
        <v>11269.016949999999</v>
      </c>
      <c r="D67" s="88"/>
      <c r="E67" s="90"/>
      <c r="F67" s="89"/>
      <c r="G67" s="88">
        <f t="shared" si="0"/>
        <v>11269.016949999999</v>
      </c>
      <c r="H67" s="161" t="str">
        <f t="shared" si="1"/>
        <v/>
      </c>
      <c r="I67" s="157"/>
      <c r="J67" s="73"/>
      <c r="K67" s="73"/>
      <c r="L67" s="73"/>
      <c r="M67" s="73"/>
      <c r="N67" s="73"/>
      <c r="O67" s="73"/>
    </row>
    <row r="68" spans="1:15" ht="15" customHeight="1" x14ac:dyDescent="0.25">
      <c r="A68" s="159" t="s">
        <v>100</v>
      </c>
      <c r="B68" s="162" t="s">
        <v>34</v>
      </c>
      <c r="C68" s="163"/>
      <c r="D68" s="164"/>
      <c r="E68" s="165"/>
      <c r="F68" s="166"/>
      <c r="G68" s="164">
        <f t="shared" si="0"/>
        <v>0</v>
      </c>
      <c r="H68" s="167" t="str">
        <f t="shared" si="1"/>
        <v/>
      </c>
      <c r="I68" s="168"/>
      <c r="J68" s="73"/>
      <c r="K68" s="73"/>
      <c r="L68" s="73"/>
      <c r="M68" s="73"/>
      <c r="N68" s="73"/>
      <c r="O68" s="73"/>
    </row>
    <row r="69" spans="1:15" ht="15" customHeight="1" x14ac:dyDescent="0.25">
      <c r="A69" s="159" t="s">
        <v>100</v>
      </c>
      <c r="B69" s="160" t="s">
        <v>35</v>
      </c>
      <c r="C69" s="91"/>
      <c r="D69" s="88"/>
      <c r="E69" s="89"/>
      <c r="F69" s="89"/>
      <c r="G69" s="88">
        <f t="shared" si="0"/>
        <v>0</v>
      </c>
      <c r="H69" s="82" t="str">
        <f t="shared" si="1"/>
        <v/>
      </c>
      <c r="I69" s="156"/>
      <c r="J69" s="73"/>
      <c r="K69" s="73"/>
      <c r="L69" s="73"/>
      <c r="M69" s="73"/>
      <c r="N69" s="73"/>
      <c r="O69" s="73"/>
    </row>
    <row r="70" spans="1:15" ht="15" customHeight="1" x14ac:dyDescent="0.25">
      <c r="A70" s="159" t="s">
        <v>100</v>
      </c>
      <c r="B70" s="162" t="s">
        <v>36</v>
      </c>
      <c r="C70" s="163"/>
      <c r="D70" s="164"/>
      <c r="E70" s="165"/>
      <c r="F70" s="166"/>
      <c r="G70" s="164">
        <f t="shared" si="0"/>
        <v>0</v>
      </c>
      <c r="H70" s="167" t="str">
        <f t="shared" si="1"/>
        <v/>
      </c>
      <c r="I70" s="169"/>
      <c r="J70" s="73"/>
      <c r="K70" s="73"/>
      <c r="L70" s="73"/>
      <c r="M70" s="73"/>
      <c r="N70" s="73"/>
      <c r="O70" s="73"/>
    </row>
    <row r="71" spans="1:15" ht="15" customHeight="1" x14ac:dyDescent="0.25">
      <c r="A71" s="159" t="s">
        <v>100</v>
      </c>
      <c r="B71" s="160" t="s">
        <v>37</v>
      </c>
      <c r="C71" s="91">
        <v>26.635110000000001</v>
      </c>
      <c r="D71" s="88">
        <v>30</v>
      </c>
      <c r="E71" s="90">
        <v>0</v>
      </c>
      <c r="F71" s="89">
        <v>4</v>
      </c>
      <c r="G71" s="88">
        <f t="shared" si="0"/>
        <v>-3.364889999999999</v>
      </c>
      <c r="H71" s="161" t="str">
        <f t="shared" si="1"/>
        <v>-11,2%  ▼</v>
      </c>
      <c r="I71" s="157"/>
      <c r="J71" s="73"/>
      <c r="K71" s="73"/>
      <c r="L71" s="73"/>
      <c r="M71" s="73"/>
      <c r="N71" s="73"/>
      <c r="O71" s="73"/>
    </row>
    <row r="72" spans="1:15" ht="15" customHeight="1" x14ac:dyDescent="0.25">
      <c r="A72" s="159" t="s">
        <v>100</v>
      </c>
      <c r="B72" s="162" t="s">
        <v>38</v>
      </c>
      <c r="C72" s="163">
        <v>6648.9886399999996</v>
      </c>
      <c r="D72" s="164">
        <v>7112</v>
      </c>
      <c r="E72" s="165">
        <v>7295</v>
      </c>
      <c r="F72" s="166">
        <v>7516</v>
      </c>
      <c r="G72" s="164">
        <f t="shared" si="0"/>
        <v>-463.01136000000042</v>
      </c>
      <c r="H72" s="167" t="str">
        <f t="shared" si="1"/>
        <v>-6,5%</v>
      </c>
      <c r="I72" s="170"/>
      <c r="J72" s="73"/>
      <c r="K72" s="73"/>
      <c r="L72" s="73"/>
      <c r="M72" s="73"/>
      <c r="N72" s="73"/>
      <c r="O72" s="73"/>
    </row>
    <row r="73" spans="1:15" ht="15" customHeight="1" x14ac:dyDescent="0.25">
      <c r="A73" s="159" t="s">
        <v>100</v>
      </c>
      <c r="B73" s="160" t="s">
        <v>39</v>
      </c>
      <c r="C73" s="91"/>
      <c r="D73" s="88"/>
      <c r="E73" s="90">
        <v>0</v>
      </c>
      <c r="F73" s="89">
        <v>0</v>
      </c>
      <c r="G73" s="88">
        <f t="shared" si="0"/>
        <v>0</v>
      </c>
      <c r="H73" s="161" t="str">
        <f t="shared" si="1"/>
        <v/>
      </c>
      <c r="I73" s="156"/>
      <c r="J73" s="73"/>
      <c r="K73" s="73"/>
      <c r="L73" s="73"/>
      <c r="M73" s="73"/>
      <c r="N73" s="73"/>
      <c r="O73" s="73"/>
    </row>
    <row r="74" spans="1:15" ht="15" customHeight="1" x14ac:dyDescent="0.25">
      <c r="A74" s="159" t="s">
        <v>100</v>
      </c>
      <c r="B74" s="162" t="s">
        <v>40</v>
      </c>
      <c r="C74" s="163">
        <v>36897.534999999996</v>
      </c>
      <c r="D74" s="164">
        <v>37494</v>
      </c>
      <c r="E74" s="165">
        <v>35955</v>
      </c>
      <c r="F74" s="166">
        <v>33261.941750101701</v>
      </c>
      <c r="G74" s="164">
        <f t="shared" si="0"/>
        <v>-596.46500000000378</v>
      </c>
      <c r="H74" s="167" t="str">
        <f t="shared" si="1"/>
        <v>-1,6%</v>
      </c>
      <c r="I74" s="168"/>
      <c r="J74" s="73"/>
      <c r="K74" s="73"/>
      <c r="L74" s="73"/>
      <c r="M74" s="73"/>
      <c r="N74" s="73"/>
      <c r="O74" s="73"/>
    </row>
    <row r="75" spans="1:15" ht="15" customHeight="1" x14ac:dyDescent="0.25">
      <c r="A75" s="159" t="s">
        <v>100</v>
      </c>
      <c r="B75" s="160" t="s">
        <v>42</v>
      </c>
      <c r="C75" s="91">
        <v>34004.900659999999</v>
      </c>
      <c r="D75" s="88"/>
      <c r="E75" s="89"/>
      <c r="F75" s="89"/>
      <c r="G75" s="88">
        <f t="shared" si="0"/>
        <v>34004.900659999999</v>
      </c>
      <c r="H75" s="82" t="str">
        <f t="shared" si="1"/>
        <v/>
      </c>
      <c r="I75" s="156"/>
      <c r="J75" s="73"/>
      <c r="K75" s="73"/>
      <c r="L75" s="73"/>
      <c r="M75" s="73"/>
      <c r="N75" s="73"/>
      <c r="O75" s="73"/>
    </row>
    <row r="76" spans="1:15" ht="15" customHeight="1" x14ac:dyDescent="0.25">
      <c r="A76" s="159" t="s">
        <v>100</v>
      </c>
      <c r="B76" s="162" t="s">
        <v>43</v>
      </c>
      <c r="C76" s="163"/>
      <c r="D76" s="164"/>
      <c r="E76" s="165"/>
      <c r="F76" s="166"/>
      <c r="G76" s="164">
        <f t="shared" si="0"/>
        <v>0</v>
      </c>
      <c r="H76" s="167" t="str">
        <f t="shared" si="1"/>
        <v/>
      </c>
      <c r="I76" s="168"/>
      <c r="J76" s="73"/>
      <c r="K76" s="73"/>
      <c r="L76" s="73"/>
      <c r="M76" s="73"/>
      <c r="N76" s="73"/>
      <c r="O76" s="73"/>
    </row>
    <row r="77" spans="1:15" ht="15" customHeight="1" x14ac:dyDescent="0.25">
      <c r="A77" s="159" t="s">
        <v>100</v>
      </c>
      <c r="B77" s="160" t="s">
        <v>44</v>
      </c>
      <c r="C77" s="91">
        <v>267.05</v>
      </c>
      <c r="D77" s="88">
        <v>227</v>
      </c>
      <c r="E77" s="90">
        <v>197</v>
      </c>
      <c r="F77" s="89"/>
      <c r="G77" s="88">
        <f t="shared" si="0"/>
        <v>40.050000000000011</v>
      </c>
      <c r="H77" s="161" t="str">
        <f t="shared" si="1"/>
        <v>17,6%  ▲</v>
      </c>
      <c r="I77" s="157"/>
      <c r="J77" s="73"/>
      <c r="K77" s="73"/>
      <c r="L77" s="73"/>
      <c r="M77" s="73"/>
      <c r="N77" s="73"/>
      <c r="O77" s="73"/>
    </row>
    <row r="78" spans="1:15" ht="15" customHeight="1" x14ac:dyDescent="0.25">
      <c r="A78" s="159" t="s">
        <v>100</v>
      </c>
      <c r="B78" s="162" t="s">
        <v>45</v>
      </c>
      <c r="C78" s="163">
        <v>2351.489</v>
      </c>
      <c r="D78" s="164">
        <v>2007</v>
      </c>
      <c r="E78" s="165">
        <v>1090</v>
      </c>
      <c r="F78" s="166">
        <v>244.86486486486501</v>
      </c>
      <c r="G78" s="164">
        <f t="shared" ref="G78:G117" si="4">IF(ISERROR((C78-D78))=TRUE,"",C78-D78)</f>
        <v>344.48900000000003</v>
      </c>
      <c r="H78" s="167" t="str">
        <f t="shared" ref="H78:H117" si="5">IF(ISERROR((C78-D78)/D78*100)=TRUE,"",IF(((C78-D78)/D78*100)&lt;-7,FIXED((C78-D78)/D78*100,1,TRUE)&amp;"%  ▼",IF(((C78-D78)/D78*100)&gt;7,FIXED((C78-D78)/D78*100,1,TRUE)&amp;"%  ▲",FIXED((C78-D78)/D78*100,1,TRUE)&amp;"%")))</f>
        <v>17,2%  ▲</v>
      </c>
      <c r="I78" s="168"/>
      <c r="J78" s="73"/>
      <c r="K78" s="73"/>
      <c r="L78" s="73"/>
      <c r="M78" s="73"/>
      <c r="N78" s="73"/>
      <c r="O78" s="73"/>
    </row>
    <row r="79" spans="1:15" ht="15" customHeight="1" x14ac:dyDescent="0.25">
      <c r="A79" s="159" t="s">
        <v>100</v>
      </c>
      <c r="B79" s="160" t="s">
        <v>46</v>
      </c>
      <c r="C79" s="91"/>
      <c r="D79" s="88"/>
      <c r="E79" s="90"/>
      <c r="F79" s="89"/>
      <c r="G79" s="88">
        <f t="shared" si="4"/>
        <v>0</v>
      </c>
      <c r="H79" s="161" t="str">
        <f t="shared" si="5"/>
        <v/>
      </c>
      <c r="I79" s="157"/>
      <c r="J79" s="73"/>
      <c r="K79" s="73"/>
      <c r="L79" s="73"/>
      <c r="M79" s="73"/>
      <c r="N79" s="73"/>
      <c r="O79" s="73"/>
    </row>
    <row r="80" spans="1:15" ht="15" customHeight="1" x14ac:dyDescent="0.25">
      <c r="A80" s="159" t="s">
        <v>100</v>
      </c>
      <c r="B80" s="162" t="s">
        <v>109</v>
      </c>
      <c r="C80" s="163"/>
      <c r="D80" s="164"/>
      <c r="E80" s="165">
        <v>0</v>
      </c>
      <c r="F80" s="166">
        <v>21935</v>
      </c>
      <c r="G80" s="164">
        <f t="shared" si="4"/>
        <v>0</v>
      </c>
      <c r="H80" s="167" t="str">
        <f t="shared" si="5"/>
        <v/>
      </c>
      <c r="I80" s="170"/>
      <c r="J80" s="73"/>
      <c r="K80" s="73"/>
      <c r="L80" s="73"/>
      <c r="M80" s="73"/>
      <c r="N80" s="73"/>
      <c r="O80" s="73"/>
    </row>
    <row r="81" spans="1:15" ht="15" customHeight="1" x14ac:dyDescent="0.25">
      <c r="A81" s="159" t="s">
        <v>100</v>
      </c>
      <c r="B81" s="160" t="s">
        <v>47</v>
      </c>
      <c r="C81" s="91"/>
      <c r="D81" s="88"/>
      <c r="E81" s="89"/>
      <c r="F81" s="89"/>
      <c r="G81" s="88">
        <f t="shared" si="4"/>
        <v>0</v>
      </c>
      <c r="H81" s="82" t="str">
        <f t="shared" si="5"/>
        <v/>
      </c>
      <c r="I81" s="156"/>
      <c r="J81" s="73"/>
      <c r="K81" s="73"/>
      <c r="L81" s="73"/>
      <c r="M81" s="73"/>
      <c r="N81" s="73"/>
      <c r="O81" s="73"/>
    </row>
    <row r="82" spans="1:15" ht="15" customHeight="1" x14ac:dyDescent="0.25">
      <c r="A82" s="159" t="s">
        <v>100</v>
      </c>
      <c r="B82" s="162" t="s">
        <v>48</v>
      </c>
      <c r="C82" s="163">
        <v>2688</v>
      </c>
      <c r="D82" s="164">
        <v>1750</v>
      </c>
      <c r="E82" s="165">
        <v>458</v>
      </c>
      <c r="F82" s="166">
        <v>522.65124621621601</v>
      </c>
      <c r="G82" s="164">
        <f t="shared" si="4"/>
        <v>938</v>
      </c>
      <c r="H82" s="167" t="str">
        <f t="shared" si="5"/>
        <v>53,6%  ▲</v>
      </c>
      <c r="I82" s="168"/>
      <c r="J82" s="73"/>
      <c r="K82" s="73"/>
      <c r="L82" s="73"/>
      <c r="M82" s="73"/>
      <c r="N82" s="73"/>
      <c r="O82" s="73"/>
    </row>
    <row r="83" spans="1:15" ht="15" customHeight="1" x14ac:dyDescent="0.25">
      <c r="A83" s="159" t="s">
        <v>100</v>
      </c>
      <c r="B83" s="160" t="s">
        <v>49</v>
      </c>
      <c r="C83" s="91"/>
      <c r="D83" s="88"/>
      <c r="E83" s="90"/>
      <c r="F83" s="89"/>
      <c r="G83" s="88">
        <f t="shared" si="4"/>
        <v>0</v>
      </c>
      <c r="H83" s="161" t="str">
        <f t="shared" si="5"/>
        <v/>
      </c>
      <c r="I83" s="157"/>
      <c r="J83" s="73"/>
      <c r="K83" s="73"/>
      <c r="L83" s="73"/>
      <c r="M83" s="73"/>
      <c r="N83" s="73"/>
      <c r="O83" s="73"/>
    </row>
    <row r="84" spans="1:15" ht="15" customHeight="1" x14ac:dyDescent="0.25">
      <c r="A84" s="159" t="s">
        <v>100</v>
      </c>
      <c r="B84" s="162" t="s">
        <v>50</v>
      </c>
      <c r="C84" s="163"/>
      <c r="D84" s="164"/>
      <c r="E84" s="165"/>
      <c r="F84" s="166"/>
      <c r="G84" s="164">
        <f t="shared" si="4"/>
        <v>0</v>
      </c>
      <c r="H84" s="167" t="str">
        <f t="shared" si="5"/>
        <v/>
      </c>
      <c r="I84" s="168"/>
      <c r="J84" s="73"/>
      <c r="K84" s="73"/>
      <c r="L84" s="73"/>
      <c r="M84" s="73"/>
      <c r="N84" s="73"/>
      <c r="O84" s="73"/>
    </row>
    <row r="85" spans="1:15" s="71" customFormat="1" ht="15" customHeight="1" x14ac:dyDescent="0.25">
      <c r="A85" s="159" t="s">
        <v>100</v>
      </c>
      <c r="B85" s="160" t="s">
        <v>110</v>
      </c>
      <c r="C85" s="91">
        <v>715.90563999999995</v>
      </c>
      <c r="D85" s="88">
        <v>918</v>
      </c>
      <c r="E85" s="90"/>
      <c r="F85" s="89"/>
      <c r="G85" s="88">
        <f t="shared" si="4"/>
        <v>-202.09436000000005</v>
      </c>
      <c r="H85" s="161" t="str">
        <f t="shared" si="5"/>
        <v>-22,0%  ▼</v>
      </c>
      <c r="I85" s="91"/>
      <c r="J85" s="73"/>
      <c r="K85" s="73"/>
      <c r="L85" s="73"/>
      <c r="M85" s="73"/>
      <c r="N85" s="73"/>
      <c r="O85" s="73"/>
    </row>
    <row r="86" spans="1:15" s="71" customFormat="1" ht="15" customHeight="1" x14ac:dyDescent="0.25">
      <c r="A86" s="159" t="s">
        <v>100</v>
      </c>
      <c r="B86" s="162" t="s">
        <v>111</v>
      </c>
      <c r="C86" s="163">
        <v>8142.4633800000001</v>
      </c>
      <c r="D86" s="164"/>
      <c r="E86" s="165"/>
      <c r="F86" s="166"/>
      <c r="G86" s="164">
        <f t="shared" si="4"/>
        <v>8142.4633800000001</v>
      </c>
      <c r="H86" s="167" t="str">
        <f t="shared" si="5"/>
        <v/>
      </c>
      <c r="I86" s="163"/>
      <c r="J86" s="73"/>
      <c r="K86" s="73"/>
      <c r="L86" s="73"/>
      <c r="M86" s="73"/>
      <c r="N86" s="73"/>
      <c r="O86" s="73"/>
    </row>
    <row r="87" spans="1:15" ht="15" customHeight="1" x14ac:dyDescent="0.25">
      <c r="A87" s="159" t="s">
        <v>100</v>
      </c>
      <c r="B87" s="160" t="s">
        <v>51</v>
      </c>
      <c r="C87" s="91"/>
      <c r="D87" s="88"/>
      <c r="E87" s="90"/>
      <c r="F87" s="89"/>
      <c r="G87" s="88">
        <f t="shared" si="4"/>
        <v>0</v>
      </c>
      <c r="H87" s="161" t="str">
        <f t="shared" si="5"/>
        <v/>
      </c>
      <c r="I87" s="157"/>
      <c r="J87" s="73"/>
      <c r="K87" s="73"/>
      <c r="L87" s="73"/>
      <c r="M87" s="73"/>
      <c r="N87" s="73"/>
      <c r="O87" s="73"/>
    </row>
    <row r="88" spans="1:15" s="71" customFormat="1" ht="15" customHeight="1" x14ac:dyDescent="0.25">
      <c r="A88" s="159" t="s">
        <v>100</v>
      </c>
      <c r="B88" s="162" t="s">
        <v>124</v>
      </c>
      <c r="C88" s="163"/>
      <c r="D88" s="164">
        <v>0</v>
      </c>
      <c r="E88" s="165">
        <v>2483</v>
      </c>
      <c r="F88" s="166">
        <v>-21935</v>
      </c>
      <c r="G88" s="164">
        <f t="shared" si="4"/>
        <v>0</v>
      </c>
      <c r="H88" s="167" t="str">
        <f t="shared" si="5"/>
        <v/>
      </c>
      <c r="I88" s="168"/>
      <c r="J88" s="73"/>
      <c r="K88" s="73"/>
      <c r="L88" s="73"/>
      <c r="M88" s="73"/>
      <c r="N88" s="73"/>
      <c r="O88" s="73"/>
    </row>
    <row r="89" spans="1:15" s="2" customFormat="1" ht="15" customHeight="1" x14ac:dyDescent="0.25">
      <c r="A89" s="159" t="s">
        <v>100</v>
      </c>
      <c r="B89" s="171" t="s">
        <v>8</v>
      </c>
      <c r="C89" s="172">
        <f>SUMIFS((C7:C88),(A7:A88),A89)</f>
        <v>103011.98437999999</v>
      </c>
      <c r="D89" s="172">
        <f>SUMIFS(($D$7:$D$88),(A7:A88),A88)</f>
        <v>59315</v>
      </c>
      <c r="E89" s="173">
        <f>SUMIFS(($E$7:$E$88),(A7:A88),A88)</f>
        <v>47478</v>
      </c>
      <c r="F89" s="173">
        <f>SUMIFS(($F$7:$F$88),(A7:A88),A88)</f>
        <v>43285.428201182782</v>
      </c>
      <c r="G89" s="174">
        <f t="shared" si="4"/>
        <v>43696.984379999994</v>
      </c>
      <c r="H89" s="175" t="str">
        <f t="shared" si="5"/>
        <v>73,7%  ▲</v>
      </c>
      <c r="I89" s="157"/>
      <c r="J89" s="15"/>
      <c r="K89" s="15"/>
      <c r="L89" s="15"/>
      <c r="M89" s="15"/>
      <c r="N89" s="15"/>
      <c r="O89" s="15"/>
    </row>
    <row r="90" spans="1:15" ht="15" customHeight="1" x14ac:dyDescent="0.25">
      <c r="A90" s="158" t="s">
        <v>101</v>
      </c>
      <c r="B90" s="176"/>
      <c r="C90" s="177"/>
      <c r="D90" s="177"/>
      <c r="E90" s="180"/>
      <c r="F90" s="180"/>
      <c r="G90" s="177"/>
      <c r="H90" s="179"/>
      <c r="I90" s="112"/>
    </row>
    <row r="91" spans="1:15" ht="15" customHeight="1" x14ac:dyDescent="0.25">
      <c r="A91" s="159" t="s">
        <v>101</v>
      </c>
      <c r="B91" s="160" t="s">
        <v>29</v>
      </c>
      <c r="C91" s="91"/>
      <c r="D91" s="88"/>
      <c r="E91" s="89"/>
      <c r="F91" s="89"/>
      <c r="G91" s="88">
        <f t="shared" si="4"/>
        <v>0</v>
      </c>
      <c r="H91" s="82" t="str">
        <f t="shared" si="5"/>
        <v/>
      </c>
      <c r="I91" s="156"/>
      <c r="J91" s="73"/>
      <c r="K91" s="73"/>
      <c r="L91" s="73"/>
      <c r="M91" s="73"/>
      <c r="N91" s="73"/>
      <c r="O91" s="73"/>
    </row>
    <row r="92" spans="1:15" ht="15" customHeight="1" x14ac:dyDescent="0.25">
      <c r="A92" s="159" t="s">
        <v>101</v>
      </c>
      <c r="B92" s="162" t="s">
        <v>30</v>
      </c>
      <c r="C92" s="163"/>
      <c r="D92" s="164"/>
      <c r="E92" s="165"/>
      <c r="F92" s="166"/>
      <c r="G92" s="164">
        <f t="shared" si="4"/>
        <v>0</v>
      </c>
      <c r="H92" s="167" t="str">
        <f t="shared" si="5"/>
        <v/>
      </c>
      <c r="I92" s="168"/>
      <c r="J92" s="73"/>
      <c r="K92" s="73"/>
      <c r="L92" s="73"/>
      <c r="M92" s="73"/>
      <c r="N92" s="73"/>
      <c r="O92" s="73"/>
    </row>
    <row r="93" spans="1:15" ht="15" customHeight="1" x14ac:dyDescent="0.25">
      <c r="A93" s="159" t="s">
        <v>101</v>
      </c>
      <c r="B93" s="160" t="s">
        <v>31</v>
      </c>
      <c r="C93" s="91"/>
      <c r="D93" s="88"/>
      <c r="E93" s="90"/>
      <c r="F93" s="89"/>
      <c r="G93" s="88">
        <f t="shared" si="4"/>
        <v>0</v>
      </c>
      <c r="H93" s="161" t="str">
        <f t="shared" si="5"/>
        <v/>
      </c>
      <c r="I93" s="157"/>
      <c r="J93" s="73"/>
      <c r="K93" s="73"/>
      <c r="L93" s="73"/>
      <c r="M93" s="73"/>
      <c r="N93" s="73"/>
      <c r="O93" s="73"/>
    </row>
    <row r="94" spans="1:15" ht="15" customHeight="1" x14ac:dyDescent="0.25">
      <c r="A94" s="159" t="s">
        <v>101</v>
      </c>
      <c r="B94" s="162" t="s">
        <v>32</v>
      </c>
      <c r="C94" s="163"/>
      <c r="D94" s="164"/>
      <c r="E94" s="165"/>
      <c r="F94" s="166"/>
      <c r="G94" s="164">
        <f t="shared" si="4"/>
        <v>0</v>
      </c>
      <c r="H94" s="167" t="str">
        <f t="shared" si="5"/>
        <v/>
      </c>
      <c r="I94" s="168"/>
      <c r="J94" s="73"/>
      <c r="K94" s="73"/>
      <c r="L94" s="73"/>
      <c r="M94" s="73"/>
      <c r="N94" s="73"/>
      <c r="O94" s="73"/>
    </row>
    <row r="95" spans="1:15" ht="15" customHeight="1" x14ac:dyDescent="0.25">
      <c r="A95" s="159" t="s">
        <v>101</v>
      </c>
      <c r="B95" s="160" t="s">
        <v>33</v>
      </c>
      <c r="C95" s="91"/>
      <c r="D95" s="88"/>
      <c r="E95" s="90"/>
      <c r="F95" s="89"/>
      <c r="G95" s="88">
        <f t="shared" si="4"/>
        <v>0</v>
      </c>
      <c r="H95" s="161" t="str">
        <f t="shared" si="5"/>
        <v/>
      </c>
      <c r="I95" s="157"/>
      <c r="J95" s="73"/>
      <c r="K95" s="73"/>
      <c r="L95" s="73"/>
      <c r="M95" s="73"/>
      <c r="N95" s="73"/>
      <c r="O95" s="73"/>
    </row>
    <row r="96" spans="1:15" ht="15" customHeight="1" x14ac:dyDescent="0.25">
      <c r="A96" s="159" t="s">
        <v>101</v>
      </c>
      <c r="B96" s="162" t="s">
        <v>34</v>
      </c>
      <c r="C96" s="163"/>
      <c r="D96" s="164"/>
      <c r="E96" s="165"/>
      <c r="F96" s="166"/>
      <c r="G96" s="164">
        <f t="shared" si="4"/>
        <v>0</v>
      </c>
      <c r="H96" s="167" t="str">
        <f t="shared" si="5"/>
        <v/>
      </c>
      <c r="I96" s="168"/>
      <c r="J96" s="73"/>
      <c r="K96" s="73"/>
      <c r="L96" s="73"/>
      <c r="M96" s="73"/>
      <c r="N96" s="73"/>
      <c r="O96" s="73"/>
    </row>
    <row r="97" spans="1:15" ht="15" customHeight="1" x14ac:dyDescent="0.25">
      <c r="A97" s="159" t="s">
        <v>101</v>
      </c>
      <c r="B97" s="160" t="s">
        <v>35</v>
      </c>
      <c r="C97" s="91"/>
      <c r="D97" s="88"/>
      <c r="E97" s="89"/>
      <c r="F97" s="89"/>
      <c r="G97" s="88">
        <f t="shared" si="4"/>
        <v>0</v>
      </c>
      <c r="H97" s="82" t="str">
        <f t="shared" si="5"/>
        <v/>
      </c>
      <c r="I97" s="156"/>
      <c r="J97" s="73"/>
      <c r="K97" s="73"/>
      <c r="L97" s="73"/>
      <c r="M97" s="73"/>
      <c r="N97" s="73"/>
      <c r="O97" s="73"/>
    </row>
    <row r="98" spans="1:15" ht="15" customHeight="1" x14ac:dyDescent="0.25">
      <c r="A98" s="159" t="s">
        <v>101</v>
      </c>
      <c r="B98" s="162" t="s">
        <v>36</v>
      </c>
      <c r="C98" s="163"/>
      <c r="D98" s="164"/>
      <c r="E98" s="165"/>
      <c r="F98" s="166"/>
      <c r="G98" s="164">
        <f t="shared" si="4"/>
        <v>0</v>
      </c>
      <c r="H98" s="167" t="str">
        <f t="shared" si="5"/>
        <v/>
      </c>
      <c r="I98" s="169"/>
      <c r="J98" s="73"/>
      <c r="K98" s="73"/>
      <c r="L98" s="73"/>
      <c r="M98" s="73"/>
      <c r="N98" s="73"/>
      <c r="O98" s="73"/>
    </row>
    <row r="99" spans="1:15" ht="15" customHeight="1" x14ac:dyDescent="0.25">
      <c r="A99" s="159" t="s">
        <v>101</v>
      </c>
      <c r="B99" s="160" t="s">
        <v>37</v>
      </c>
      <c r="C99" s="91"/>
      <c r="D99" s="88"/>
      <c r="E99" s="90"/>
      <c r="F99" s="89">
        <v>80</v>
      </c>
      <c r="G99" s="88">
        <f t="shared" si="4"/>
        <v>0</v>
      </c>
      <c r="H99" s="161" t="str">
        <f t="shared" si="5"/>
        <v/>
      </c>
      <c r="I99" s="157"/>
      <c r="J99" s="73"/>
      <c r="K99" s="73"/>
      <c r="L99" s="73"/>
      <c r="M99" s="73"/>
      <c r="N99" s="73"/>
      <c r="O99" s="73"/>
    </row>
    <row r="100" spans="1:15" ht="15" customHeight="1" x14ac:dyDescent="0.25">
      <c r="A100" s="159" t="s">
        <v>101</v>
      </c>
      <c r="B100" s="162" t="s">
        <v>38</v>
      </c>
      <c r="C100" s="163"/>
      <c r="D100" s="164"/>
      <c r="E100" s="165"/>
      <c r="F100" s="166">
        <v>679</v>
      </c>
      <c r="G100" s="164">
        <f t="shared" si="4"/>
        <v>0</v>
      </c>
      <c r="H100" s="167" t="str">
        <f t="shared" si="5"/>
        <v/>
      </c>
      <c r="I100" s="170"/>
      <c r="J100" s="73"/>
      <c r="K100" s="73"/>
      <c r="L100" s="73"/>
      <c r="M100" s="73"/>
      <c r="N100" s="73"/>
      <c r="O100" s="73"/>
    </row>
    <row r="101" spans="1:15" ht="15" customHeight="1" x14ac:dyDescent="0.25">
      <c r="A101" s="159" t="s">
        <v>101</v>
      </c>
      <c r="B101" s="160" t="s">
        <v>39</v>
      </c>
      <c r="C101" s="91"/>
      <c r="D101" s="88"/>
      <c r="E101" s="90"/>
      <c r="F101" s="89">
        <v>1</v>
      </c>
      <c r="G101" s="88">
        <f t="shared" si="4"/>
        <v>0</v>
      </c>
      <c r="H101" s="161" t="str">
        <f t="shared" si="5"/>
        <v/>
      </c>
      <c r="I101" s="156"/>
      <c r="J101" s="73"/>
      <c r="K101" s="73"/>
      <c r="L101" s="73"/>
      <c r="M101" s="73"/>
      <c r="N101" s="73"/>
      <c r="O101" s="73"/>
    </row>
    <row r="102" spans="1:15" ht="15" customHeight="1" x14ac:dyDescent="0.25">
      <c r="A102" s="159" t="s">
        <v>101</v>
      </c>
      <c r="B102" s="162" t="s">
        <v>41</v>
      </c>
      <c r="C102" s="163"/>
      <c r="D102" s="164"/>
      <c r="E102" s="165"/>
      <c r="F102" s="166"/>
      <c r="G102" s="164">
        <f t="shared" si="4"/>
        <v>0</v>
      </c>
      <c r="H102" s="167" t="str">
        <f t="shared" si="5"/>
        <v/>
      </c>
      <c r="I102" s="168"/>
      <c r="J102" s="73"/>
      <c r="K102" s="73"/>
      <c r="L102" s="73"/>
      <c r="M102" s="73"/>
      <c r="N102" s="73"/>
      <c r="O102" s="73"/>
    </row>
    <row r="103" spans="1:15" ht="15" customHeight="1" x14ac:dyDescent="0.25">
      <c r="A103" s="159" t="s">
        <v>101</v>
      </c>
      <c r="B103" s="160" t="s">
        <v>42</v>
      </c>
      <c r="C103" s="91"/>
      <c r="D103" s="88"/>
      <c r="E103" s="89"/>
      <c r="F103" s="89"/>
      <c r="G103" s="88">
        <f t="shared" si="4"/>
        <v>0</v>
      </c>
      <c r="H103" s="82" t="str">
        <f t="shared" si="5"/>
        <v/>
      </c>
      <c r="I103" s="156"/>
      <c r="J103" s="73"/>
      <c r="K103" s="73"/>
      <c r="L103" s="73"/>
      <c r="M103" s="73"/>
      <c r="N103" s="73"/>
      <c r="O103" s="73"/>
    </row>
    <row r="104" spans="1:15" ht="15" customHeight="1" x14ac:dyDescent="0.25">
      <c r="A104" s="159" t="s">
        <v>101</v>
      </c>
      <c r="B104" s="162" t="s">
        <v>43</v>
      </c>
      <c r="C104" s="163"/>
      <c r="D104" s="164"/>
      <c r="E104" s="165"/>
      <c r="F104" s="166"/>
      <c r="G104" s="164">
        <f t="shared" si="4"/>
        <v>0</v>
      </c>
      <c r="H104" s="167" t="str">
        <f t="shared" si="5"/>
        <v/>
      </c>
      <c r="I104" s="168"/>
      <c r="J104" s="73"/>
      <c r="K104" s="73"/>
      <c r="L104" s="73"/>
      <c r="M104" s="73"/>
      <c r="N104" s="73"/>
      <c r="O104" s="73"/>
    </row>
    <row r="105" spans="1:15" ht="15" customHeight="1" x14ac:dyDescent="0.25">
      <c r="A105" s="159" t="s">
        <v>101</v>
      </c>
      <c r="B105" s="160" t="s">
        <v>44</v>
      </c>
      <c r="C105" s="91"/>
      <c r="D105" s="88"/>
      <c r="E105" s="90"/>
      <c r="F105" s="89"/>
      <c r="G105" s="88">
        <f t="shared" si="4"/>
        <v>0</v>
      </c>
      <c r="H105" s="161" t="str">
        <f t="shared" si="5"/>
        <v/>
      </c>
      <c r="I105" s="157"/>
      <c r="J105" s="73"/>
      <c r="K105" s="73"/>
      <c r="L105" s="73"/>
      <c r="M105" s="73"/>
      <c r="N105" s="73"/>
      <c r="O105" s="73"/>
    </row>
    <row r="106" spans="1:15" ht="15" customHeight="1" x14ac:dyDescent="0.25">
      <c r="A106" s="159" t="s">
        <v>101</v>
      </c>
      <c r="B106" s="162" t="s">
        <v>45</v>
      </c>
      <c r="C106" s="163"/>
      <c r="D106" s="164"/>
      <c r="E106" s="165"/>
      <c r="F106" s="166"/>
      <c r="G106" s="164">
        <f t="shared" si="4"/>
        <v>0</v>
      </c>
      <c r="H106" s="167" t="str">
        <f t="shared" si="5"/>
        <v/>
      </c>
      <c r="I106" s="168"/>
      <c r="J106" s="73"/>
      <c r="K106" s="73"/>
      <c r="L106" s="73"/>
      <c r="M106" s="73"/>
      <c r="N106" s="73"/>
      <c r="O106" s="73"/>
    </row>
    <row r="107" spans="1:15" ht="15" customHeight="1" x14ac:dyDescent="0.25">
      <c r="A107" s="159" t="s">
        <v>101</v>
      </c>
      <c r="B107" s="160" t="s">
        <v>46</v>
      </c>
      <c r="C107" s="91"/>
      <c r="D107" s="88"/>
      <c r="E107" s="90"/>
      <c r="F107" s="89"/>
      <c r="G107" s="88">
        <f t="shared" si="4"/>
        <v>0</v>
      </c>
      <c r="H107" s="161" t="str">
        <f t="shared" si="5"/>
        <v/>
      </c>
      <c r="I107" s="157"/>
      <c r="J107" s="73"/>
      <c r="K107" s="73"/>
      <c r="L107" s="73"/>
      <c r="M107" s="73"/>
      <c r="N107" s="73"/>
      <c r="O107" s="73"/>
    </row>
    <row r="108" spans="1:15" ht="15" customHeight="1" x14ac:dyDescent="0.25">
      <c r="A108" s="159" t="s">
        <v>101</v>
      </c>
      <c r="B108" s="162" t="s">
        <v>109</v>
      </c>
      <c r="C108" s="163"/>
      <c r="D108" s="164"/>
      <c r="E108" s="165"/>
      <c r="F108" s="166">
        <v>10286</v>
      </c>
      <c r="G108" s="164">
        <f t="shared" si="4"/>
        <v>0</v>
      </c>
      <c r="H108" s="167" t="str">
        <f t="shared" si="5"/>
        <v/>
      </c>
      <c r="I108" s="170"/>
      <c r="J108" s="73"/>
      <c r="K108" s="73"/>
      <c r="L108" s="73"/>
      <c r="M108" s="73"/>
      <c r="N108" s="73"/>
      <c r="O108" s="73"/>
    </row>
    <row r="109" spans="1:15" ht="15" customHeight="1" x14ac:dyDescent="0.25">
      <c r="A109" s="159" t="s">
        <v>101</v>
      </c>
      <c r="B109" s="160" t="s">
        <v>47</v>
      </c>
      <c r="C109" s="91"/>
      <c r="D109" s="88"/>
      <c r="E109" s="89"/>
      <c r="F109" s="89"/>
      <c r="G109" s="88">
        <f t="shared" si="4"/>
        <v>0</v>
      </c>
      <c r="H109" s="82" t="str">
        <f t="shared" si="5"/>
        <v/>
      </c>
      <c r="I109" s="156"/>
      <c r="J109" s="73"/>
      <c r="K109" s="73"/>
      <c r="L109" s="73"/>
      <c r="M109" s="73"/>
      <c r="N109" s="73"/>
      <c r="O109" s="73"/>
    </row>
    <row r="110" spans="1:15" ht="15" customHeight="1" x14ac:dyDescent="0.25">
      <c r="A110" s="159" t="s">
        <v>101</v>
      </c>
      <c r="B110" s="162" t="s">
        <v>48</v>
      </c>
      <c r="C110" s="163"/>
      <c r="D110" s="164"/>
      <c r="E110" s="165"/>
      <c r="F110" s="166"/>
      <c r="G110" s="164">
        <f t="shared" si="4"/>
        <v>0</v>
      </c>
      <c r="H110" s="167" t="str">
        <f t="shared" si="5"/>
        <v/>
      </c>
      <c r="I110" s="168"/>
      <c r="J110" s="73"/>
      <c r="K110" s="73"/>
      <c r="L110" s="73"/>
      <c r="M110" s="73"/>
      <c r="N110" s="73"/>
      <c r="O110" s="73"/>
    </row>
    <row r="111" spans="1:15" ht="15" customHeight="1" x14ac:dyDescent="0.25">
      <c r="A111" s="159" t="s">
        <v>101</v>
      </c>
      <c r="B111" s="160" t="s">
        <v>49</v>
      </c>
      <c r="C111" s="91"/>
      <c r="D111" s="88"/>
      <c r="E111" s="90"/>
      <c r="F111" s="89"/>
      <c r="G111" s="88">
        <f t="shared" si="4"/>
        <v>0</v>
      </c>
      <c r="H111" s="161" t="str">
        <f t="shared" si="5"/>
        <v/>
      </c>
      <c r="I111" s="157"/>
      <c r="J111" s="73"/>
      <c r="K111" s="73"/>
      <c r="L111" s="73"/>
      <c r="M111" s="73"/>
      <c r="N111" s="73"/>
      <c r="O111" s="73"/>
    </row>
    <row r="112" spans="1:15" ht="15" customHeight="1" x14ac:dyDescent="0.25">
      <c r="A112" s="159" t="s">
        <v>101</v>
      </c>
      <c r="B112" s="162" t="s">
        <v>50</v>
      </c>
      <c r="C112" s="163"/>
      <c r="D112" s="164"/>
      <c r="E112" s="165"/>
      <c r="F112" s="166"/>
      <c r="G112" s="164">
        <f t="shared" si="4"/>
        <v>0</v>
      </c>
      <c r="H112" s="167" t="str">
        <f t="shared" si="5"/>
        <v/>
      </c>
      <c r="I112" s="168"/>
      <c r="J112" s="73"/>
      <c r="K112" s="73"/>
      <c r="L112" s="73"/>
      <c r="M112" s="73"/>
      <c r="N112" s="73"/>
      <c r="O112" s="73"/>
    </row>
    <row r="113" spans="1:15" s="71" customFormat="1" ht="15" customHeight="1" x14ac:dyDescent="0.25">
      <c r="A113" s="159" t="s">
        <v>101</v>
      </c>
      <c r="B113" s="160" t="s">
        <v>110</v>
      </c>
      <c r="C113" s="91"/>
      <c r="D113" s="88"/>
      <c r="E113" s="90"/>
      <c r="F113" s="89"/>
      <c r="G113" s="88">
        <f t="shared" si="4"/>
        <v>0</v>
      </c>
      <c r="H113" s="161" t="str">
        <f t="shared" si="5"/>
        <v/>
      </c>
      <c r="I113" s="91"/>
      <c r="J113" s="73"/>
      <c r="K113" s="73"/>
      <c r="L113" s="73"/>
      <c r="M113" s="73"/>
      <c r="N113" s="73"/>
      <c r="O113" s="73"/>
    </row>
    <row r="114" spans="1:15" s="71" customFormat="1" ht="15" customHeight="1" x14ac:dyDescent="0.25">
      <c r="A114" s="159" t="s">
        <v>101</v>
      </c>
      <c r="B114" s="162" t="s">
        <v>111</v>
      </c>
      <c r="C114" s="163"/>
      <c r="D114" s="164"/>
      <c r="E114" s="165"/>
      <c r="F114" s="166"/>
      <c r="G114" s="164">
        <f t="shared" si="4"/>
        <v>0</v>
      </c>
      <c r="H114" s="167" t="str">
        <f t="shared" si="5"/>
        <v/>
      </c>
      <c r="I114" s="163"/>
      <c r="J114" s="73"/>
      <c r="K114" s="73"/>
      <c r="L114" s="73"/>
      <c r="M114" s="73"/>
      <c r="N114" s="73"/>
      <c r="O114" s="73"/>
    </row>
    <row r="115" spans="1:15" ht="15" customHeight="1" x14ac:dyDescent="0.25">
      <c r="A115" s="159" t="s">
        <v>101</v>
      </c>
      <c r="B115" s="160" t="s">
        <v>51</v>
      </c>
      <c r="C115" s="91"/>
      <c r="D115" s="88"/>
      <c r="E115" s="90"/>
      <c r="F115" s="89"/>
      <c r="G115" s="88">
        <f t="shared" si="4"/>
        <v>0</v>
      </c>
      <c r="H115" s="161" t="str">
        <f t="shared" si="5"/>
        <v/>
      </c>
      <c r="I115" s="157"/>
      <c r="J115" s="73"/>
      <c r="K115" s="73"/>
      <c r="L115" s="73"/>
      <c r="M115" s="73"/>
      <c r="N115" s="73"/>
      <c r="O115" s="73"/>
    </row>
    <row r="116" spans="1:15" s="71" customFormat="1" ht="15" customHeight="1" x14ac:dyDescent="0.25">
      <c r="A116" s="159" t="s">
        <v>101</v>
      </c>
      <c r="B116" s="162" t="s">
        <v>124</v>
      </c>
      <c r="C116" s="163"/>
      <c r="D116" s="164">
        <v>0</v>
      </c>
      <c r="E116" s="165">
        <v>796</v>
      </c>
      <c r="F116" s="166">
        <v>-10286</v>
      </c>
      <c r="G116" s="164">
        <f t="shared" si="4"/>
        <v>0</v>
      </c>
      <c r="H116" s="167" t="str">
        <f t="shared" si="5"/>
        <v/>
      </c>
      <c r="I116" s="168"/>
      <c r="J116" s="73"/>
      <c r="K116" s="73"/>
      <c r="L116" s="73"/>
      <c r="M116" s="73"/>
      <c r="N116" s="73"/>
      <c r="O116" s="73"/>
    </row>
    <row r="117" spans="1:15" s="2" customFormat="1" ht="15" customHeight="1" x14ac:dyDescent="0.25">
      <c r="A117" s="159" t="s">
        <v>101</v>
      </c>
      <c r="B117" s="171" t="s">
        <v>8</v>
      </c>
      <c r="C117" s="172">
        <f>SUMIFS((C7:C116),(A7:A116),A117)</f>
        <v>0</v>
      </c>
      <c r="D117" s="172">
        <f>SUMIFS(($D$7:$D$116),(A7:A116),A116)</f>
        <v>0</v>
      </c>
      <c r="E117" s="173">
        <f>SUMIFS(($E$7:$E$116),(A7:A116),A116)</f>
        <v>796</v>
      </c>
      <c r="F117" s="173">
        <f>SUMIFS(($F$7:$F$116),(A7:A116),A116)</f>
        <v>760</v>
      </c>
      <c r="G117" s="174">
        <f t="shared" si="4"/>
        <v>0</v>
      </c>
      <c r="H117" s="175" t="str">
        <f t="shared" si="5"/>
        <v/>
      </c>
      <c r="I117" s="157"/>
      <c r="J117" s="15"/>
      <c r="K117" s="15"/>
      <c r="L117" s="15"/>
      <c r="M117" s="15"/>
      <c r="N117" s="15"/>
      <c r="O117" s="15"/>
    </row>
    <row r="118" spans="1:15" ht="15" customHeight="1" x14ac:dyDescent="0.25">
      <c r="A118" s="158" t="s">
        <v>54</v>
      </c>
      <c r="B118" s="176"/>
      <c r="C118" s="177"/>
      <c r="D118" s="177"/>
      <c r="E118" s="180"/>
      <c r="F118" s="180"/>
      <c r="G118" s="177"/>
      <c r="H118" s="179"/>
      <c r="I118" s="111"/>
    </row>
    <row r="119" spans="1:15" ht="15" customHeight="1" x14ac:dyDescent="0.25">
      <c r="A119" s="159" t="s">
        <v>54</v>
      </c>
      <c r="B119" s="160" t="s">
        <v>29</v>
      </c>
      <c r="C119" s="91">
        <v>159835.49841206986</v>
      </c>
      <c r="D119" s="88">
        <v>157884</v>
      </c>
      <c r="E119" s="89">
        <v>176918</v>
      </c>
      <c r="F119" s="89">
        <v>336294.18680590799</v>
      </c>
      <c r="G119" s="88">
        <f t="shared" ref="G119:G145" si="6">IF(ISERROR((C119-D119))=TRUE,"",C119-D119)</f>
        <v>1951.4984120698646</v>
      </c>
      <c r="H119" s="82" t="str">
        <f t="shared" ref="H119:H145" si="7">IF(ISERROR((C119-D119)/D119*100)=TRUE,"",IF(((C119-D119)/D119*100)&lt;-7,FIXED((C119-D119)/D119*100,1,TRUE)&amp;"%  ▼",IF(((C119-D119)/D119*100)&gt;7,FIXED((C119-D119)/D119*100,1,TRUE)&amp;"%  ▲",FIXED((C119-D119)/D119*100,1,TRUE)&amp;"%")))</f>
        <v>1,2%</v>
      </c>
      <c r="I119" s="156"/>
      <c r="J119" s="73"/>
      <c r="K119" s="73"/>
      <c r="L119" s="73"/>
      <c r="M119" s="73"/>
      <c r="N119" s="73"/>
      <c r="O119" s="73"/>
    </row>
    <row r="120" spans="1:15" ht="15" customHeight="1" x14ac:dyDescent="0.25">
      <c r="A120" s="159" t="s">
        <v>54</v>
      </c>
      <c r="B120" s="162" t="s">
        <v>30</v>
      </c>
      <c r="C120" s="163">
        <v>59788.145419999993</v>
      </c>
      <c r="D120" s="164">
        <f>41642+5333</f>
        <v>46975</v>
      </c>
      <c r="E120" s="165">
        <v>42132</v>
      </c>
      <c r="F120" s="166">
        <v>34145</v>
      </c>
      <c r="G120" s="164">
        <f t="shared" si="6"/>
        <v>12813.145419999993</v>
      </c>
      <c r="H120" s="167" t="str">
        <f t="shared" si="7"/>
        <v>27,3%  ▲</v>
      </c>
      <c r="I120" s="168"/>
      <c r="J120" s="53"/>
      <c r="K120" s="76"/>
      <c r="L120" s="76"/>
      <c r="M120" s="76"/>
      <c r="N120" s="76"/>
      <c r="O120" s="76"/>
    </row>
    <row r="121" spans="1:15" ht="15" customHeight="1" x14ac:dyDescent="0.25">
      <c r="A121" s="159" t="s">
        <v>54</v>
      </c>
      <c r="B121" s="160" t="s">
        <v>31</v>
      </c>
      <c r="C121" s="91"/>
      <c r="D121" s="88"/>
      <c r="E121" s="90"/>
      <c r="F121" s="89"/>
      <c r="G121" s="88">
        <f t="shared" si="6"/>
        <v>0</v>
      </c>
      <c r="H121" s="161" t="str">
        <f t="shared" si="7"/>
        <v/>
      </c>
      <c r="I121" s="157"/>
      <c r="J121" s="73"/>
      <c r="K121" s="73"/>
      <c r="L121" s="73"/>
      <c r="M121" s="73"/>
      <c r="N121" s="73"/>
      <c r="O121" s="73"/>
    </row>
    <row r="122" spans="1:15" ht="15" customHeight="1" x14ac:dyDescent="0.25">
      <c r="A122" s="159" t="s">
        <v>54</v>
      </c>
      <c r="B122" s="162" t="s">
        <v>32</v>
      </c>
      <c r="C122" s="163"/>
      <c r="D122" s="164"/>
      <c r="E122" s="165"/>
      <c r="F122" s="166"/>
      <c r="G122" s="164">
        <f t="shared" si="6"/>
        <v>0</v>
      </c>
      <c r="H122" s="167" t="str">
        <f t="shared" si="7"/>
        <v/>
      </c>
      <c r="I122" s="168"/>
      <c r="J122" s="73"/>
      <c r="K122" s="73"/>
      <c r="L122" s="73"/>
      <c r="M122" s="73"/>
      <c r="N122" s="73"/>
      <c r="O122" s="73"/>
    </row>
    <row r="123" spans="1:15" ht="15" customHeight="1" x14ac:dyDescent="0.25">
      <c r="A123" s="159" t="s">
        <v>54</v>
      </c>
      <c r="B123" s="160" t="s">
        <v>33</v>
      </c>
      <c r="C123" s="91">
        <v>168385.95287999994</v>
      </c>
      <c r="D123" s="88">
        <v>694903</v>
      </c>
      <c r="E123" s="90">
        <v>690088</v>
      </c>
      <c r="F123" s="89">
        <v>670820</v>
      </c>
      <c r="G123" s="88">
        <f t="shared" si="6"/>
        <v>-526517.04712</v>
      </c>
      <c r="H123" s="161" t="str">
        <f t="shared" si="7"/>
        <v>-75,8%  ▼</v>
      </c>
      <c r="I123" s="157"/>
      <c r="J123" s="73"/>
      <c r="K123" s="73"/>
      <c r="L123" s="73"/>
      <c r="M123" s="73"/>
      <c r="N123" s="73"/>
      <c r="O123" s="73"/>
    </row>
    <row r="124" spans="1:15" ht="15" customHeight="1" x14ac:dyDescent="0.25">
      <c r="A124" s="159" t="s">
        <v>54</v>
      </c>
      <c r="B124" s="162" t="s">
        <v>34</v>
      </c>
      <c r="C124" s="163"/>
      <c r="D124" s="164"/>
      <c r="E124" s="165"/>
      <c r="F124" s="166"/>
      <c r="G124" s="164">
        <f t="shared" si="6"/>
        <v>0</v>
      </c>
      <c r="H124" s="167" t="str">
        <f t="shared" si="7"/>
        <v/>
      </c>
      <c r="I124" s="168"/>
      <c r="J124" s="73"/>
      <c r="K124" s="73"/>
      <c r="L124" s="73"/>
      <c r="M124" s="73"/>
      <c r="N124" s="73"/>
      <c r="O124" s="73"/>
    </row>
    <row r="125" spans="1:15" ht="15" customHeight="1" x14ac:dyDescent="0.25">
      <c r="A125" s="159" t="s">
        <v>54</v>
      </c>
      <c r="B125" s="160" t="s">
        <v>35</v>
      </c>
      <c r="C125" s="91">
        <v>-43885.861779999999</v>
      </c>
      <c r="D125" s="88">
        <v>-41740</v>
      </c>
      <c r="E125" s="89">
        <v>-40461</v>
      </c>
      <c r="F125" s="89"/>
      <c r="G125" s="88">
        <f t="shared" si="6"/>
        <v>-2145.8617799999993</v>
      </c>
      <c r="H125" s="82" t="str">
        <f t="shared" si="7"/>
        <v>5,1%</v>
      </c>
      <c r="I125" s="156"/>
      <c r="J125" s="73"/>
      <c r="K125" s="73"/>
      <c r="L125" s="73"/>
      <c r="M125" s="73"/>
      <c r="N125" s="73"/>
      <c r="O125" s="73"/>
    </row>
    <row r="126" spans="1:15" ht="15" customHeight="1" x14ac:dyDescent="0.25">
      <c r="A126" s="159" t="s">
        <v>54</v>
      </c>
      <c r="B126" s="162" t="s">
        <v>36</v>
      </c>
      <c r="C126" s="163">
        <v>-118797.01992999999</v>
      </c>
      <c r="D126" s="164">
        <v>-110236</v>
      </c>
      <c r="E126" s="165">
        <v>-113983</v>
      </c>
      <c r="F126" s="166">
        <v>-113414.69378</v>
      </c>
      <c r="G126" s="164">
        <f t="shared" si="6"/>
        <v>-8561.0199299999949</v>
      </c>
      <c r="H126" s="167" t="str">
        <f t="shared" si="7"/>
        <v>7,8%  ▲</v>
      </c>
      <c r="I126" s="169"/>
      <c r="J126" s="73"/>
      <c r="K126" s="73"/>
      <c r="L126" s="73"/>
      <c r="M126" s="73"/>
      <c r="N126" s="73"/>
      <c r="O126" s="73"/>
    </row>
    <row r="127" spans="1:15" ht="15" customHeight="1" x14ac:dyDescent="0.25">
      <c r="A127" s="159" t="s">
        <v>54</v>
      </c>
      <c r="B127" s="160" t="s">
        <v>37</v>
      </c>
      <c r="C127" s="91">
        <v>12961.216690000001</v>
      </c>
      <c r="D127" s="88">
        <v>47144</v>
      </c>
      <c r="E127" s="90">
        <v>66772</v>
      </c>
      <c r="F127" s="89">
        <v>93684.37599</v>
      </c>
      <c r="G127" s="88">
        <f t="shared" si="6"/>
        <v>-34182.783309999999</v>
      </c>
      <c r="H127" s="161" t="str">
        <f t="shared" si="7"/>
        <v>-72,5%  ▼</v>
      </c>
      <c r="I127" s="157"/>
      <c r="J127" s="73"/>
      <c r="K127" s="73"/>
      <c r="L127" s="73"/>
      <c r="M127" s="73"/>
      <c r="N127" s="73"/>
      <c r="O127" s="73"/>
    </row>
    <row r="128" spans="1:15" ht="15" customHeight="1" x14ac:dyDescent="0.25">
      <c r="A128" s="159" t="s">
        <v>54</v>
      </c>
      <c r="B128" s="162" t="s">
        <v>38</v>
      </c>
      <c r="C128" s="163"/>
      <c r="D128" s="164"/>
      <c r="E128" s="165"/>
      <c r="F128" s="166"/>
      <c r="G128" s="164">
        <f t="shared" si="6"/>
        <v>0</v>
      </c>
      <c r="H128" s="167" t="str">
        <f t="shared" si="7"/>
        <v/>
      </c>
      <c r="I128" s="170"/>
      <c r="J128" s="73"/>
      <c r="K128" s="73"/>
      <c r="L128" s="73"/>
      <c r="M128" s="73"/>
      <c r="N128" s="73"/>
      <c r="O128" s="73"/>
    </row>
    <row r="129" spans="1:15" ht="15" customHeight="1" x14ac:dyDescent="0.25">
      <c r="A129" s="159" t="s">
        <v>54</v>
      </c>
      <c r="B129" s="160" t="s">
        <v>39</v>
      </c>
      <c r="C129" s="91">
        <v>105936.55593999999</v>
      </c>
      <c r="D129" s="88">
        <v>77297</v>
      </c>
      <c r="E129" s="90">
        <v>114254</v>
      </c>
      <c r="F129" s="89">
        <v>92752.369460000002</v>
      </c>
      <c r="G129" s="88">
        <f t="shared" si="6"/>
        <v>28639.555939999991</v>
      </c>
      <c r="H129" s="161" t="str">
        <f t="shared" si="7"/>
        <v>37,1%  ▲</v>
      </c>
      <c r="I129" s="156"/>
      <c r="J129" s="73"/>
      <c r="K129" s="73"/>
      <c r="L129" s="73"/>
      <c r="M129" s="73"/>
      <c r="N129" s="73"/>
      <c r="O129" s="73"/>
    </row>
    <row r="130" spans="1:15" ht="15" customHeight="1" x14ac:dyDescent="0.25">
      <c r="A130" s="159" t="s">
        <v>54</v>
      </c>
      <c r="B130" s="162" t="s">
        <v>41</v>
      </c>
      <c r="C130" s="163"/>
      <c r="D130" s="164"/>
      <c r="E130" s="165"/>
      <c r="F130" s="166"/>
      <c r="G130" s="164">
        <f t="shared" si="6"/>
        <v>0</v>
      </c>
      <c r="H130" s="167" t="str">
        <f t="shared" si="7"/>
        <v/>
      </c>
      <c r="I130" s="168"/>
      <c r="J130" s="73"/>
      <c r="K130" s="73"/>
      <c r="L130" s="73"/>
      <c r="M130" s="73"/>
      <c r="N130" s="73"/>
      <c r="O130" s="73"/>
    </row>
    <row r="131" spans="1:15" ht="15" customHeight="1" x14ac:dyDescent="0.25">
      <c r="A131" s="159" t="s">
        <v>54</v>
      </c>
      <c r="B131" s="160" t="s">
        <v>42</v>
      </c>
      <c r="C131" s="91"/>
      <c r="D131" s="88">
        <v>202236</v>
      </c>
      <c r="E131" s="89">
        <v>187954</v>
      </c>
      <c r="F131" s="89">
        <v>165742.02280999999</v>
      </c>
      <c r="G131" s="88">
        <f t="shared" si="6"/>
        <v>-202236</v>
      </c>
      <c r="H131" s="82" t="str">
        <f t="shared" si="7"/>
        <v>-100,0%  ▼</v>
      </c>
      <c r="I131" s="156"/>
      <c r="J131" s="73"/>
      <c r="K131" s="73"/>
      <c r="L131" s="73"/>
      <c r="M131" s="73"/>
      <c r="N131" s="73"/>
      <c r="O131" s="73"/>
    </row>
    <row r="132" spans="1:15" ht="15" customHeight="1" x14ac:dyDescent="0.25">
      <c r="A132" s="159" t="s">
        <v>54</v>
      </c>
      <c r="B132" s="162" t="s">
        <v>43</v>
      </c>
      <c r="C132" s="163"/>
      <c r="D132" s="164"/>
      <c r="E132" s="165"/>
      <c r="F132" s="166"/>
      <c r="G132" s="164">
        <f t="shared" si="6"/>
        <v>0</v>
      </c>
      <c r="H132" s="167" t="str">
        <f t="shared" si="7"/>
        <v/>
      </c>
      <c r="I132" s="168"/>
      <c r="J132" s="73"/>
      <c r="K132" s="73"/>
      <c r="L132" s="73"/>
      <c r="M132" s="73"/>
      <c r="N132" s="73"/>
      <c r="O132" s="73"/>
    </row>
    <row r="133" spans="1:15" ht="15" customHeight="1" x14ac:dyDescent="0.25">
      <c r="A133" s="159" t="s">
        <v>54</v>
      </c>
      <c r="B133" s="160" t="s">
        <v>44</v>
      </c>
      <c r="C133" s="91">
        <v>5043.8195100000175</v>
      </c>
      <c r="D133" s="88">
        <v>2868</v>
      </c>
      <c r="E133" s="90">
        <v>-94</v>
      </c>
      <c r="F133" s="89"/>
      <c r="G133" s="88">
        <f t="shared" si="6"/>
        <v>2175.8195100000175</v>
      </c>
      <c r="H133" s="161" t="str">
        <f t="shared" si="7"/>
        <v>75,9%  ▲</v>
      </c>
      <c r="I133" s="157"/>
      <c r="J133" s="73"/>
      <c r="K133" s="73"/>
      <c r="L133" s="73"/>
      <c r="M133" s="73"/>
      <c r="N133" s="73"/>
      <c r="O133" s="73"/>
    </row>
    <row r="134" spans="1:15" ht="15" customHeight="1" x14ac:dyDescent="0.25">
      <c r="A134" s="159" t="s">
        <v>54</v>
      </c>
      <c r="B134" s="162" t="s">
        <v>45</v>
      </c>
      <c r="C134" s="163">
        <v>11089.093519999999</v>
      </c>
      <c r="D134" s="164">
        <v>12678</v>
      </c>
      <c r="E134" s="165">
        <v>12148</v>
      </c>
      <c r="F134" s="166">
        <v>10362.46688</v>
      </c>
      <c r="G134" s="164">
        <f t="shared" si="6"/>
        <v>-1588.9064800000015</v>
      </c>
      <c r="H134" s="167" t="str">
        <f t="shared" si="7"/>
        <v>-12,5%  ▼</v>
      </c>
      <c r="I134" s="168"/>
      <c r="J134" s="73"/>
      <c r="K134" s="73"/>
      <c r="L134" s="73"/>
      <c r="M134" s="73"/>
      <c r="N134" s="73"/>
      <c r="O134" s="73"/>
    </row>
    <row r="135" spans="1:15" ht="15" customHeight="1" x14ac:dyDescent="0.25">
      <c r="A135" s="159" t="s">
        <v>54</v>
      </c>
      <c r="B135" s="160" t="s">
        <v>46</v>
      </c>
      <c r="C135" s="91">
        <v>46118.347919999993</v>
      </c>
      <c r="D135" s="88">
        <v>38846</v>
      </c>
      <c r="E135" s="90">
        <v>42913</v>
      </c>
      <c r="F135" s="89">
        <v>42074.955810000007</v>
      </c>
      <c r="G135" s="88">
        <f t="shared" si="6"/>
        <v>7272.3479199999929</v>
      </c>
      <c r="H135" s="161" t="str">
        <f t="shared" si="7"/>
        <v>18,7%  ▲</v>
      </c>
      <c r="I135" s="157"/>
      <c r="J135" s="73"/>
      <c r="K135" s="73"/>
      <c r="L135" s="73"/>
      <c r="M135" s="73"/>
      <c r="N135" s="73"/>
      <c r="O135" s="73"/>
    </row>
    <row r="136" spans="1:15" ht="15" customHeight="1" x14ac:dyDescent="0.25">
      <c r="A136" s="159" t="s">
        <v>54</v>
      </c>
      <c r="B136" s="162" t="s">
        <v>109</v>
      </c>
      <c r="C136" s="163">
        <v>262083.40970999998</v>
      </c>
      <c r="D136" s="164">
        <v>244794</v>
      </c>
      <c r="E136" s="165">
        <v>228355</v>
      </c>
      <c r="F136" s="166">
        <v>224228.89186000003</v>
      </c>
      <c r="G136" s="164">
        <f t="shared" si="6"/>
        <v>17289.409709999978</v>
      </c>
      <c r="H136" s="167" t="str">
        <f t="shared" si="7"/>
        <v>7,1%  ▲</v>
      </c>
      <c r="I136" s="170"/>
      <c r="J136" s="73"/>
      <c r="K136" s="73"/>
      <c r="L136" s="73"/>
      <c r="M136" s="73"/>
      <c r="N136" s="73"/>
      <c r="O136" s="73"/>
    </row>
    <row r="137" spans="1:15" ht="15" customHeight="1" x14ac:dyDescent="0.25">
      <c r="A137" s="159" t="s">
        <v>54</v>
      </c>
      <c r="B137" s="160" t="s">
        <v>47</v>
      </c>
      <c r="C137" s="91">
        <v>16562.109530000002</v>
      </c>
      <c r="D137" s="88">
        <v>15127</v>
      </c>
      <c r="E137" s="89">
        <v>16119</v>
      </c>
      <c r="F137" s="89">
        <v>24597</v>
      </c>
      <c r="G137" s="88">
        <f t="shared" si="6"/>
        <v>1435.1095300000015</v>
      </c>
      <c r="H137" s="82" t="str">
        <f t="shared" si="7"/>
        <v>9,5%  ▲</v>
      </c>
      <c r="I137" s="156"/>
      <c r="J137" s="73"/>
      <c r="K137" s="73"/>
      <c r="L137" s="73"/>
      <c r="M137" s="73"/>
      <c r="N137" s="73"/>
      <c r="O137" s="73"/>
    </row>
    <row r="138" spans="1:15" ht="15" customHeight="1" x14ac:dyDescent="0.25">
      <c r="A138" s="159" t="s">
        <v>54</v>
      </c>
      <c r="B138" s="162" t="s">
        <v>48</v>
      </c>
      <c r="C138" s="163">
        <v>34091.918740000001</v>
      </c>
      <c r="D138" s="164">
        <v>32142</v>
      </c>
      <c r="E138" s="165">
        <v>33769</v>
      </c>
      <c r="F138" s="166">
        <v>29485.69616</v>
      </c>
      <c r="G138" s="164">
        <f t="shared" si="6"/>
        <v>1949.918740000001</v>
      </c>
      <c r="H138" s="167" t="str">
        <f t="shared" si="7"/>
        <v>6,1%</v>
      </c>
      <c r="I138" s="168"/>
      <c r="J138" s="73"/>
      <c r="K138" s="73"/>
      <c r="L138" s="73"/>
      <c r="M138" s="73"/>
      <c r="N138" s="73"/>
      <c r="O138" s="73"/>
    </row>
    <row r="139" spans="1:15" ht="15" customHeight="1" x14ac:dyDescent="0.25">
      <c r="A139" s="159" t="s">
        <v>54</v>
      </c>
      <c r="B139" s="160" t="s">
        <v>49</v>
      </c>
      <c r="C139" s="91"/>
      <c r="D139" s="88"/>
      <c r="E139" s="90"/>
      <c r="F139" s="89"/>
      <c r="G139" s="88">
        <f t="shared" si="6"/>
        <v>0</v>
      </c>
      <c r="H139" s="161" t="str">
        <f t="shared" si="7"/>
        <v/>
      </c>
      <c r="I139" s="157"/>
      <c r="J139" s="73"/>
      <c r="K139" s="73"/>
      <c r="L139" s="73"/>
      <c r="M139" s="73"/>
      <c r="N139" s="73"/>
      <c r="O139" s="73"/>
    </row>
    <row r="140" spans="1:15" ht="15" customHeight="1" x14ac:dyDescent="0.25">
      <c r="A140" s="159" t="s">
        <v>54</v>
      </c>
      <c r="B140" s="162" t="s">
        <v>50</v>
      </c>
      <c r="C140" s="163">
        <v>-154.33799999999999</v>
      </c>
      <c r="D140" s="164">
        <v>213</v>
      </c>
      <c r="E140" s="165">
        <v>324</v>
      </c>
      <c r="F140" s="166">
        <v>174</v>
      </c>
      <c r="G140" s="164">
        <f t="shared" si="6"/>
        <v>-367.33799999999997</v>
      </c>
      <c r="H140" s="167" t="str">
        <f t="shared" si="7"/>
        <v>-172,5%  ▼</v>
      </c>
      <c r="I140" s="168"/>
      <c r="J140" s="73"/>
      <c r="K140" s="73"/>
      <c r="L140" s="73"/>
      <c r="M140" s="73"/>
      <c r="N140" s="73"/>
      <c r="O140" s="73"/>
    </row>
    <row r="141" spans="1:15" s="71" customFormat="1" ht="15" customHeight="1" x14ac:dyDescent="0.25">
      <c r="A141" s="159" t="s">
        <v>54</v>
      </c>
      <c r="B141" s="160" t="s">
        <v>110</v>
      </c>
      <c r="C141" s="91"/>
      <c r="D141" s="88"/>
      <c r="E141" s="90"/>
      <c r="F141" s="89"/>
      <c r="G141" s="88">
        <f t="shared" si="6"/>
        <v>0</v>
      </c>
      <c r="H141" s="161" t="str">
        <f t="shared" si="7"/>
        <v/>
      </c>
      <c r="I141" s="91"/>
      <c r="J141" s="73"/>
      <c r="K141" s="73"/>
      <c r="L141" s="73"/>
      <c r="M141" s="73"/>
      <c r="N141" s="73"/>
      <c r="O141" s="73"/>
    </row>
    <row r="142" spans="1:15" s="71" customFormat="1" ht="15" customHeight="1" x14ac:dyDescent="0.25">
      <c r="A142" s="159" t="s">
        <v>54</v>
      </c>
      <c r="B142" s="162" t="s">
        <v>111</v>
      </c>
      <c r="C142" s="163"/>
      <c r="D142" s="164"/>
      <c r="E142" s="165"/>
      <c r="F142" s="166"/>
      <c r="G142" s="164">
        <f t="shared" si="6"/>
        <v>0</v>
      </c>
      <c r="H142" s="167" t="str">
        <f t="shared" si="7"/>
        <v/>
      </c>
      <c r="I142" s="163"/>
      <c r="J142" s="73"/>
      <c r="K142" s="73"/>
      <c r="L142" s="73"/>
      <c r="M142" s="73"/>
      <c r="N142" s="73"/>
      <c r="O142" s="73"/>
    </row>
    <row r="143" spans="1:15" ht="15" customHeight="1" x14ac:dyDescent="0.25">
      <c r="A143" s="159" t="s">
        <v>54</v>
      </c>
      <c r="B143" s="160" t="s">
        <v>51</v>
      </c>
      <c r="C143" s="91">
        <v>249715.87474700826</v>
      </c>
      <c r="D143" s="88">
        <f>43397+203982</f>
        <v>247379</v>
      </c>
      <c r="E143" s="90">
        <v>239712</v>
      </c>
      <c r="F143" s="89">
        <v>132161</v>
      </c>
      <c r="G143" s="88">
        <f t="shared" si="6"/>
        <v>2336.8747470082599</v>
      </c>
      <c r="H143" s="161" t="str">
        <f t="shared" si="7"/>
        <v>0,9%</v>
      </c>
      <c r="I143" s="157"/>
      <c r="J143" s="73"/>
      <c r="K143" s="73"/>
      <c r="L143" s="73"/>
      <c r="M143" s="73"/>
      <c r="N143" s="73"/>
      <c r="O143" s="73"/>
    </row>
    <row r="144" spans="1:15" s="71" customFormat="1" ht="15" customHeight="1" x14ac:dyDescent="0.25">
      <c r="A144" s="159" t="s">
        <v>54</v>
      </c>
      <c r="B144" s="162" t="s">
        <v>124</v>
      </c>
      <c r="C144" s="163"/>
      <c r="D144" s="164">
        <v>0</v>
      </c>
      <c r="E144" s="165">
        <v>34684</v>
      </c>
      <c r="F144" s="166">
        <v>0</v>
      </c>
      <c r="G144" s="164">
        <f t="shared" si="6"/>
        <v>0</v>
      </c>
      <c r="H144" s="167" t="str">
        <f t="shared" si="7"/>
        <v/>
      </c>
      <c r="I144" s="168"/>
      <c r="J144" s="73"/>
      <c r="K144" s="73"/>
      <c r="L144" s="73"/>
      <c r="M144" s="73"/>
      <c r="N144" s="73"/>
      <c r="O144" s="73"/>
    </row>
    <row r="145" spans="1:15" s="2" customFormat="1" ht="15" customHeight="1" x14ac:dyDescent="0.25">
      <c r="A145" s="159" t="s">
        <v>54</v>
      </c>
      <c r="B145" s="171" t="s">
        <v>8</v>
      </c>
      <c r="C145" s="172">
        <f>SUMIFS((C7:C144),(A7:A144),A145)</f>
        <v>968774.72330907802</v>
      </c>
      <c r="D145" s="172">
        <f>SUMIFS(($D$7:$D$144),(A7:A144),A144)</f>
        <v>1668510</v>
      </c>
      <c r="E145" s="173">
        <f>SUMIFS(($E$7:$E$144),(A7:A144),A144)</f>
        <v>1731604</v>
      </c>
      <c r="F145" s="173">
        <f>SUMIFS(($F$7:$F$144),(A7:A144),A144)</f>
        <v>1743107.2719959081</v>
      </c>
      <c r="G145" s="174">
        <f t="shared" si="6"/>
        <v>-699735.27669092198</v>
      </c>
      <c r="H145" s="175" t="str">
        <f t="shared" si="7"/>
        <v>-41,9%  ▼</v>
      </c>
      <c r="I145" s="157"/>
      <c r="J145" s="15"/>
      <c r="K145" s="15"/>
      <c r="L145" s="15"/>
      <c r="M145" s="15"/>
      <c r="N145" s="15"/>
      <c r="O145" s="15"/>
    </row>
    <row r="146" spans="1:15" ht="15" customHeight="1" x14ac:dyDescent="0.25">
      <c r="C146" s="73"/>
      <c r="D146" s="14"/>
      <c r="E146" s="14"/>
    </row>
    <row r="147" spans="1:15" ht="15" customHeight="1" x14ac:dyDescent="0.25">
      <c r="C147" s="73"/>
      <c r="D147" s="14"/>
      <c r="E147" s="14"/>
    </row>
    <row r="148" spans="1:15" ht="15" customHeight="1" x14ac:dyDescent="0.25">
      <c r="C148" s="73"/>
      <c r="D148" s="14"/>
      <c r="E148" s="14"/>
    </row>
    <row r="149" spans="1:15" ht="15" customHeight="1" x14ac:dyDescent="0.25">
      <c r="C149" s="73"/>
      <c r="D149" s="14"/>
      <c r="E149" s="14"/>
    </row>
    <row r="150" spans="1:15" ht="15" customHeight="1" x14ac:dyDescent="0.25">
      <c r="C150" s="73"/>
      <c r="D150" s="14"/>
      <c r="E150" s="14"/>
    </row>
    <row r="151" spans="1:15" ht="15" customHeight="1" x14ac:dyDescent="0.25">
      <c r="C151" s="73"/>
      <c r="D151" s="14"/>
      <c r="E151" s="14"/>
    </row>
    <row r="152" spans="1:15" ht="15" customHeight="1" x14ac:dyDescent="0.25">
      <c r="C152" s="73"/>
      <c r="D152" s="14"/>
      <c r="E152" s="14"/>
    </row>
    <row r="153" spans="1:15" ht="15" customHeight="1" x14ac:dyDescent="0.25">
      <c r="C153" s="73"/>
      <c r="D153" s="14"/>
      <c r="E153" s="14"/>
    </row>
    <row r="154" spans="1:15" ht="15" customHeight="1" x14ac:dyDescent="0.25">
      <c r="C154" s="73"/>
      <c r="D154" s="14"/>
      <c r="E154" s="14"/>
    </row>
    <row r="155" spans="1:15" ht="15" customHeight="1" x14ac:dyDescent="0.25">
      <c r="C155" s="73"/>
      <c r="D155" s="14"/>
      <c r="E155" s="14"/>
    </row>
    <row r="156" spans="1:15" ht="15" customHeight="1" x14ac:dyDescent="0.25">
      <c r="C156" s="73"/>
      <c r="D156" s="14"/>
      <c r="E156" s="14"/>
    </row>
    <row r="157" spans="1:15" ht="15" customHeight="1" x14ac:dyDescent="0.25">
      <c r="C157" s="73"/>
      <c r="D157" s="14"/>
      <c r="E157" s="14"/>
    </row>
    <row r="158" spans="1:15" ht="15" customHeight="1" x14ac:dyDescent="0.25">
      <c r="C158" s="73"/>
      <c r="D158" s="14"/>
      <c r="E158" s="14"/>
    </row>
    <row r="159" spans="1:15" ht="15" customHeight="1" x14ac:dyDescent="0.25">
      <c r="C159" s="73"/>
      <c r="D159" s="14"/>
      <c r="E159" s="14"/>
    </row>
    <row r="160" spans="1:15" ht="15" customHeight="1" x14ac:dyDescent="0.25">
      <c r="C160" s="73"/>
      <c r="D160" s="14"/>
      <c r="E160" s="14"/>
    </row>
    <row r="161" spans="3:5" ht="15" customHeight="1" x14ac:dyDescent="0.25">
      <c r="C161" s="73"/>
      <c r="D161" s="14"/>
      <c r="E161" s="14"/>
    </row>
    <row r="162" spans="3:5" ht="15" customHeight="1" x14ac:dyDescent="0.25">
      <c r="C162" s="73"/>
      <c r="D162" s="14"/>
      <c r="E162" s="14"/>
    </row>
    <row r="163" spans="3:5" ht="15" customHeight="1" x14ac:dyDescent="0.25">
      <c r="C163" s="73"/>
      <c r="D163" s="14"/>
      <c r="E163" s="14"/>
    </row>
    <row r="164" spans="3:5" ht="15" customHeight="1" x14ac:dyDescent="0.25">
      <c r="C164" s="73"/>
      <c r="D164" s="14"/>
      <c r="E164" s="14"/>
    </row>
    <row r="165" spans="3:5" ht="15" customHeight="1" x14ac:dyDescent="0.25">
      <c r="C165" s="73"/>
      <c r="D165" s="14"/>
      <c r="E165" s="14"/>
    </row>
    <row r="166" spans="3:5" ht="15" customHeight="1" x14ac:dyDescent="0.25">
      <c r="C166" s="73"/>
      <c r="D166" s="14"/>
      <c r="E166" s="14"/>
    </row>
    <row r="167" spans="3:5" ht="15" customHeight="1" x14ac:dyDescent="0.25">
      <c r="C167" s="73"/>
      <c r="D167" s="14"/>
      <c r="E167" s="14"/>
    </row>
    <row r="168" spans="3:5" ht="15" customHeight="1" x14ac:dyDescent="0.25">
      <c r="C168" s="73"/>
      <c r="D168" s="14"/>
      <c r="E168" s="14"/>
    </row>
    <row r="169" spans="3:5" ht="15" customHeight="1" x14ac:dyDescent="0.25">
      <c r="C169" s="73"/>
      <c r="D169" s="14"/>
      <c r="E169" s="14"/>
    </row>
    <row r="170" spans="3:5" ht="15" customHeight="1" x14ac:dyDescent="0.25">
      <c r="C170" s="73"/>
      <c r="D170" s="14"/>
      <c r="E170" s="14"/>
    </row>
    <row r="171" spans="3:5" ht="15" customHeight="1" x14ac:dyDescent="0.25">
      <c r="C171" s="73"/>
      <c r="D171" s="14"/>
      <c r="E171" s="14"/>
    </row>
    <row r="172" spans="3:5" ht="15" customHeight="1" x14ac:dyDescent="0.25">
      <c r="C172" s="73"/>
      <c r="D172" s="14"/>
      <c r="E172" s="14"/>
    </row>
    <row r="173" spans="3:5" ht="15" customHeight="1" x14ac:dyDescent="0.25">
      <c r="C173" s="73"/>
      <c r="D173" s="14"/>
      <c r="E173" s="14"/>
    </row>
    <row r="174" spans="3:5" ht="15" customHeight="1" x14ac:dyDescent="0.25">
      <c r="C174" s="73"/>
      <c r="D174" s="14"/>
      <c r="E174" s="14"/>
    </row>
    <row r="175" spans="3:5" ht="15" customHeight="1" x14ac:dyDescent="0.25">
      <c r="C175" s="73"/>
      <c r="D175" s="14"/>
      <c r="E175" s="14"/>
    </row>
    <row r="176" spans="3:5" ht="15" customHeight="1" x14ac:dyDescent="0.25">
      <c r="C176" s="73"/>
      <c r="D176" s="14"/>
      <c r="E176" s="14"/>
    </row>
    <row r="177" spans="3:5" ht="15" customHeight="1" x14ac:dyDescent="0.25">
      <c r="C177" s="73"/>
      <c r="D177" s="14"/>
      <c r="E177" s="14"/>
    </row>
    <row r="178" spans="3:5" ht="15" customHeight="1" x14ac:dyDescent="0.25">
      <c r="C178" s="73"/>
      <c r="D178" s="14"/>
      <c r="E178" s="14"/>
    </row>
    <row r="179" spans="3:5" ht="15" customHeight="1" x14ac:dyDescent="0.25">
      <c r="C179" s="73"/>
      <c r="D179" s="14"/>
      <c r="E179" s="14"/>
    </row>
    <row r="180" spans="3:5" ht="15" customHeight="1" x14ac:dyDescent="0.25">
      <c r="C180" s="73"/>
      <c r="D180" s="14"/>
      <c r="E180" s="14"/>
    </row>
    <row r="181" spans="3:5" ht="15" customHeight="1" x14ac:dyDescent="0.25">
      <c r="C181" s="73"/>
      <c r="D181" s="14"/>
      <c r="E181" s="14"/>
    </row>
    <row r="182" spans="3:5" ht="15" customHeight="1" x14ac:dyDescent="0.25">
      <c r="C182" s="73"/>
      <c r="D182" s="14"/>
      <c r="E182" s="14"/>
    </row>
    <row r="183" spans="3:5" ht="15" customHeight="1" x14ac:dyDescent="0.25">
      <c r="C183" s="73"/>
      <c r="D183" s="14"/>
      <c r="E183" s="14"/>
    </row>
    <row r="184" spans="3:5" ht="15" customHeight="1" x14ac:dyDescent="0.25">
      <c r="C184" s="73"/>
      <c r="D184" s="14"/>
      <c r="E184" s="14"/>
    </row>
    <row r="185" spans="3:5" ht="15" customHeight="1" x14ac:dyDescent="0.25">
      <c r="C185" s="73"/>
      <c r="D185" s="14"/>
      <c r="E185" s="14"/>
    </row>
    <row r="186" spans="3:5" ht="15" customHeight="1" x14ac:dyDescent="0.25">
      <c r="C186" s="73"/>
      <c r="D186" s="14"/>
      <c r="E186" s="14"/>
    </row>
    <row r="187" spans="3:5" ht="15" customHeight="1" x14ac:dyDescent="0.25">
      <c r="C187" s="73"/>
      <c r="D187" s="14"/>
      <c r="E187" s="14"/>
    </row>
    <row r="188" spans="3:5" ht="15" customHeight="1" x14ac:dyDescent="0.25">
      <c r="C188" s="73"/>
      <c r="D188" s="14"/>
      <c r="E188" s="14"/>
    </row>
    <row r="189" spans="3:5" ht="15" customHeight="1" x14ac:dyDescent="0.25">
      <c r="C189" s="73"/>
      <c r="D189" s="14"/>
      <c r="E189" s="14"/>
    </row>
    <row r="190" spans="3:5" ht="15" customHeight="1" x14ac:dyDescent="0.25">
      <c r="C190" s="73"/>
      <c r="D190" s="14"/>
      <c r="E190" s="14"/>
    </row>
    <row r="191" spans="3:5" ht="15" customHeight="1" x14ac:dyDescent="0.25">
      <c r="C191" s="73"/>
      <c r="D191" s="14"/>
      <c r="E191" s="14"/>
    </row>
    <row r="192" spans="3:5" ht="15" customHeight="1" x14ac:dyDescent="0.25">
      <c r="C192" s="73"/>
      <c r="D192" s="14"/>
      <c r="E192" s="14"/>
    </row>
    <row r="193" spans="3:5" ht="15" customHeight="1" x14ac:dyDescent="0.25">
      <c r="C193" s="73"/>
      <c r="D193" s="14"/>
      <c r="E193" s="14"/>
    </row>
    <row r="194" spans="3:5" ht="15" customHeight="1" x14ac:dyDescent="0.25">
      <c r="C194" s="73"/>
      <c r="D194" s="14"/>
      <c r="E194" s="14"/>
    </row>
    <row r="195" spans="3:5" ht="15" customHeight="1" x14ac:dyDescent="0.25">
      <c r="C195" s="73"/>
      <c r="D195" s="14"/>
      <c r="E195" s="14"/>
    </row>
    <row r="196" spans="3:5" ht="15" customHeight="1" x14ac:dyDescent="0.25">
      <c r="C196" s="73"/>
      <c r="D196" s="14"/>
      <c r="E196" s="14"/>
    </row>
    <row r="197" spans="3:5" ht="15" customHeight="1" x14ac:dyDescent="0.25">
      <c r="C197" s="73"/>
      <c r="D197" s="14"/>
      <c r="E197" s="14"/>
    </row>
    <row r="198" spans="3:5" ht="15" customHeight="1" x14ac:dyDescent="0.25">
      <c r="C198" s="73"/>
      <c r="D198" s="14"/>
      <c r="E198" s="14"/>
    </row>
    <row r="199" spans="3:5" ht="15" customHeight="1" x14ac:dyDescent="0.25">
      <c r="C199" s="73"/>
      <c r="D199" s="14"/>
      <c r="E199" s="14"/>
    </row>
    <row r="200" spans="3:5" ht="15" customHeight="1" x14ac:dyDescent="0.25">
      <c r="C200" s="73"/>
      <c r="D200" s="14"/>
      <c r="E200" s="14"/>
    </row>
    <row r="201" spans="3:5" ht="15" customHeight="1" x14ac:dyDescent="0.25">
      <c r="C201" s="73"/>
      <c r="D201" s="14"/>
      <c r="E201" s="14"/>
    </row>
    <row r="202" spans="3:5" ht="15" customHeight="1" x14ac:dyDescent="0.25">
      <c r="C202" s="73"/>
      <c r="D202" s="14"/>
      <c r="E202" s="14"/>
    </row>
    <row r="203" spans="3:5" ht="15" customHeight="1" x14ac:dyDescent="0.25">
      <c r="C203" s="73"/>
      <c r="D203" s="14"/>
      <c r="E203" s="14"/>
    </row>
    <row r="204" spans="3:5" ht="15" customHeight="1" x14ac:dyDescent="0.25">
      <c r="C204" s="73"/>
      <c r="D204" s="14"/>
      <c r="E204" s="14"/>
    </row>
    <row r="205" spans="3:5" ht="15" customHeight="1" x14ac:dyDescent="0.25">
      <c r="C205" s="73"/>
      <c r="D205" s="14"/>
      <c r="E205" s="14"/>
    </row>
    <row r="206" spans="3:5" ht="15" customHeight="1" x14ac:dyDescent="0.25">
      <c r="C206" s="73"/>
      <c r="D206" s="14"/>
      <c r="E206" s="14"/>
    </row>
    <row r="207" spans="3:5" ht="15" customHeight="1" x14ac:dyDescent="0.25">
      <c r="C207" s="73"/>
      <c r="D207" s="14"/>
      <c r="E207" s="14"/>
    </row>
    <row r="208" spans="3:5" ht="15" customHeight="1" x14ac:dyDescent="0.25">
      <c r="C208" s="73"/>
      <c r="D208" s="14"/>
      <c r="E208" s="14"/>
    </row>
    <row r="209" spans="3:5" ht="15" customHeight="1" x14ac:dyDescent="0.25">
      <c r="C209" s="73"/>
      <c r="D209" s="14"/>
      <c r="E209" s="14"/>
    </row>
    <row r="210" spans="3:5" ht="15" customHeight="1" x14ac:dyDescent="0.25">
      <c r="C210" s="73"/>
      <c r="D210" s="14"/>
      <c r="E210" s="14"/>
    </row>
    <row r="211" spans="3:5" ht="15" customHeight="1" x14ac:dyDescent="0.25">
      <c r="C211" s="73"/>
      <c r="D211" s="14"/>
      <c r="E211" s="14"/>
    </row>
    <row r="212" spans="3:5" ht="15" customHeight="1" x14ac:dyDescent="0.25">
      <c r="C212" s="73"/>
      <c r="D212" s="14"/>
      <c r="E212" s="14"/>
    </row>
    <row r="213" spans="3:5" ht="15" customHeight="1" x14ac:dyDescent="0.25">
      <c r="C213" s="73"/>
      <c r="D213" s="14"/>
      <c r="E213" s="14"/>
    </row>
    <row r="214" spans="3:5" ht="15" customHeight="1" x14ac:dyDescent="0.25">
      <c r="C214" s="73"/>
      <c r="D214" s="14"/>
      <c r="E214" s="14"/>
    </row>
    <row r="215" spans="3:5" ht="15" customHeight="1" x14ac:dyDescent="0.25">
      <c r="C215" s="73"/>
      <c r="D215" s="14"/>
      <c r="E215" s="14"/>
    </row>
    <row r="216" spans="3:5" ht="15" customHeight="1" x14ac:dyDescent="0.25">
      <c r="C216" s="73"/>
      <c r="D216" s="14"/>
      <c r="E216" s="14"/>
    </row>
    <row r="217" spans="3:5" ht="15" customHeight="1" x14ac:dyDescent="0.25">
      <c r="C217" s="73"/>
      <c r="D217" s="14"/>
      <c r="E217" s="14"/>
    </row>
    <row r="218" spans="3:5" ht="15" customHeight="1" x14ac:dyDescent="0.25">
      <c r="C218" s="73"/>
      <c r="D218" s="14"/>
      <c r="E218" s="14"/>
    </row>
    <row r="219" spans="3:5" ht="15" customHeight="1" x14ac:dyDescent="0.25">
      <c r="C219" s="73"/>
      <c r="D219" s="14"/>
      <c r="E219" s="14"/>
    </row>
    <row r="220" spans="3:5" ht="15" customHeight="1" x14ac:dyDescent="0.25">
      <c r="C220" s="73"/>
      <c r="D220" s="14"/>
      <c r="E220" s="14"/>
    </row>
    <row r="221" spans="3:5" ht="15" customHeight="1" x14ac:dyDescent="0.25">
      <c r="C221" s="73"/>
      <c r="D221" s="14"/>
      <c r="E221" s="14"/>
    </row>
    <row r="222" spans="3:5" ht="15" customHeight="1" x14ac:dyDescent="0.25">
      <c r="C222" s="73"/>
      <c r="D222" s="14"/>
      <c r="E222" s="14"/>
    </row>
    <row r="223" spans="3:5" ht="15" customHeight="1" x14ac:dyDescent="0.25">
      <c r="C223" s="73"/>
      <c r="D223" s="14"/>
      <c r="E223" s="14"/>
    </row>
    <row r="224" spans="3:5" ht="15" customHeight="1" x14ac:dyDescent="0.25">
      <c r="C224" s="73"/>
      <c r="D224" s="14"/>
      <c r="E224" s="14"/>
    </row>
    <row r="225" spans="3:5" ht="15" customHeight="1" x14ac:dyDescent="0.25">
      <c r="C225" s="73"/>
      <c r="D225" s="14"/>
      <c r="E225" s="14"/>
    </row>
    <row r="226" spans="3:5" ht="15" customHeight="1" x14ac:dyDescent="0.25">
      <c r="C226" s="73"/>
      <c r="D226" s="14"/>
      <c r="E226" s="14"/>
    </row>
    <row r="227" spans="3:5" ht="15" customHeight="1" x14ac:dyDescent="0.25">
      <c r="C227" s="73"/>
      <c r="D227" s="14"/>
      <c r="E227" s="14"/>
    </row>
    <row r="228" spans="3:5" ht="15" customHeight="1" x14ac:dyDescent="0.25">
      <c r="C228" s="73"/>
      <c r="D228" s="14"/>
      <c r="E228" s="14"/>
    </row>
    <row r="229" spans="3:5" ht="15" customHeight="1" x14ac:dyDescent="0.25">
      <c r="C229" s="73"/>
      <c r="D229" s="14"/>
      <c r="E229" s="14"/>
    </row>
    <row r="230" spans="3:5" ht="15" customHeight="1" x14ac:dyDescent="0.25">
      <c r="C230" s="73"/>
      <c r="D230" s="14"/>
      <c r="E230" s="14"/>
    </row>
    <row r="231" spans="3:5" ht="15" customHeight="1" x14ac:dyDescent="0.25">
      <c r="C231" s="73"/>
      <c r="D231" s="14"/>
      <c r="E231" s="14"/>
    </row>
    <row r="232" spans="3:5" ht="15" customHeight="1" x14ac:dyDescent="0.25">
      <c r="C232" s="73"/>
      <c r="D232" s="14"/>
      <c r="E232" s="14"/>
    </row>
    <row r="233" spans="3:5" ht="15" customHeight="1" x14ac:dyDescent="0.25">
      <c r="C233" s="73"/>
      <c r="D233" s="14"/>
      <c r="E233" s="14"/>
    </row>
    <row r="234" spans="3:5" ht="15" customHeight="1" x14ac:dyDescent="0.25">
      <c r="C234" s="73"/>
      <c r="D234" s="14"/>
      <c r="E234" s="14"/>
    </row>
    <row r="235" spans="3:5" ht="15" customHeight="1" x14ac:dyDescent="0.25">
      <c r="C235" s="73"/>
      <c r="D235" s="14"/>
      <c r="E235" s="14"/>
    </row>
    <row r="236" spans="3:5" ht="15" customHeight="1" x14ac:dyDescent="0.25">
      <c r="C236" s="73"/>
      <c r="D236" s="14"/>
      <c r="E236" s="14"/>
    </row>
    <row r="237" spans="3:5" ht="15" customHeight="1" x14ac:dyDescent="0.25">
      <c r="C237" s="73"/>
      <c r="D237" s="14"/>
      <c r="E237" s="14"/>
    </row>
    <row r="238" spans="3:5" ht="15" customHeight="1" x14ac:dyDescent="0.25">
      <c r="C238" s="73"/>
      <c r="D238" s="14"/>
      <c r="E238" s="14"/>
    </row>
    <row r="239" spans="3:5" ht="15" customHeight="1" x14ac:dyDescent="0.25">
      <c r="C239" s="73"/>
      <c r="D239" s="14"/>
      <c r="E239" s="14"/>
    </row>
    <row r="240" spans="3:5" ht="15" customHeight="1" x14ac:dyDescent="0.25">
      <c r="C240" s="73"/>
      <c r="D240" s="14"/>
      <c r="E240" s="14"/>
    </row>
    <row r="241" spans="3:5" ht="15" customHeight="1" x14ac:dyDescent="0.25">
      <c r="C241" s="73"/>
      <c r="D241" s="14"/>
      <c r="E241" s="14"/>
    </row>
    <row r="242" spans="3:5" ht="15" customHeight="1" x14ac:dyDescent="0.25">
      <c r="C242" s="73"/>
      <c r="D242" s="14"/>
      <c r="E242" s="14"/>
    </row>
    <row r="243" spans="3:5" ht="15" customHeight="1" x14ac:dyDescent="0.25">
      <c r="C243" s="73"/>
      <c r="D243" s="14"/>
      <c r="E243" s="14"/>
    </row>
    <row r="244" spans="3:5" ht="15" customHeight="1" x14ac:dyDescent="0.25">
      <c r="C244" s="73"/>
      <c r="D244" s="14"/>
      <c r="E244" s="14"/>
    </row>
    <row r="245" spans="3:5" ht="15" customHeight="1" x14ac:dyDescent="0.25">
      <c r="C245" s="73"/>
      <c r="D245" s="14"/>
      <c r="E245" s="14"/>
    </row>
    <row r="246" spans="3:5" ht="15" customHeight="1" x14ac:dyDescent="0.25">
      <c r="C246" s="73"/>
      <c r="D246" s="14"/>
      <c r="E246" s="14"/>
    </row>
    <row r="247" spans="3:5" ht="15" customHeight="1" x14ac:dyDescent="0.25">
      <c r="C247" s="73"/>
      <c r="D247" s="14"/>
      <c r="E247" s="14"/>
    </row>
    <row r="248" spans="3:5" ht="15" customHeight="1" x14ac:dyDescent="0.25">
      <c r="C248" s="73"/>
      <c r="D248" s="14"/>
      <c r="E248" s="14"/>
    </row>
    <row r="249" spans="3:5" ht="15" customHeight="1" x14ac:dyDescent="0.25">
      <c r="C249" s="73"/>
      <c r="D249" s="14"/>
      <c r="E249" s="14"/>
    </row>
    <row r="250" spans="3:5" ht="15" customHeight="1" x14ac:dyDescent="0.25">
      <c r="C250" s="73"/>
      <c r="D250" s="14"/>
      <c r="E250" s="14"/>
    </row>
    <row r="251" spans="3:5" ht="15" customHeight="1" x14ac:dyDescent="0.25">
      <c r="C251" s="73"/>
      <c r="D251" s="14"/>
      <c r="E251" s="14"/>
    </row>
    <row r="252" spans="3:5" ht="15" customHeight="1" x14ac:dyDescent="0.25">
      <c r="C252" s="73"/>
      <c r="D252" s="14"/>
      <c r="E252" s="14"/>
    </row>
    <row r="253" spans="3:5" ht="15" customHeight="1" x14ac:dyDescent="0.25">
      <c r="C253" s="73"/>
      <c r="D253" s="14"/>
      <c r="E253" s="14"/>
    </row>
    <row r="254" spans="3:5" ht="15" customHeight="1" x14ac:dyDescent="0.25">
      <c r="C254" s="73"/>
      <c r="D254" s="14"/>
      <c r="E254" s="14"/>
    </row>
    <row r="255" spans="3:5" ht="15" customHeight="1" x14ac:dyDescent="0.25">
      <c r="C255" s="73"/>
      <c r="D255" s="14"/>
      <c r="E255" s="14"/>
    </row>
    <row r="256" spans="3:5" ht="15" customHeight="1" x14ac:dyDescent="0.25">
      <c r="C256" s="73"/>
      <c r="D256" s="14"/>
      <c r="E256" s="14"/>
    </row>
    <row r="257" spans="3:5" ht="15" customHeight="1" x14ac:dyDescent="0.25">
      <c r="C257" s="73"/>
      <c r="D257" s="14"/>
      <c r="E257" s="14"/>
    </row>
    <row r="258" spans="3:5" ht="15" customHeight="1" x14ac:dyDescent="0.25">
      <c r="C258" s="73"/>
      <c r="D258" s="14"/>
      <c r="E258" s="14"/>
    </row>
    <row r="259" spans="3:5" ht="15" customHeight="1" x14ac:dyDescent="0.25">
      <c r="C259" s="73"/>
      <c r="D259" s="14"/>
      <c r="E259" s="14"/>
    </row>
    <row r="260" spans="3:5" ht="15" customHeight="1" x14ac:dyDescent="0.25">
      <c r="C260" s="73"/>
      <c r="D260" s="14"/>
      <c r="E260" s="14"/>
    </row>
    <row r="261" spans="3:5" ht="15" customHeight="1" x14ac:dyDescent="0.25">
      <c r="C261" s="73"/>
      <c r="D261" s="14"/>
      <c r="E261" s="14"/>
    </row>
    <row r="262" spans="3:5" ht="15" customHeight="1" x14ac:dyDescent="0.25">
      <c r="C262" s="73"/>
      <c r="D262" s="14"/>
      <c r="E262" s="14"/>
    </row>
    <row r="263" spans="3:5" ht="15" customHeight="1" x14ac:dyDescent="0.25">
      <c r="C263" s="73"/>
      <c r="D263" s="14"/>
      <c r="E263" s="14"/>
    </row>
    <row r="264" spans="3:5" ht="15" customHeight="1" x14ac:dyDescent="0.25">
      <c r="C264" s="73"/>
      <c r="D264" s="14"/>
      <c r="E264" s="14"/>
    </row>
    <row r="265" spans="3:5" ht="15" customHeight="1" x14ac:dyDescent="0.25">
      <c r="C265" s="73"/>
      <c r="D265" s="14"/>
      <c r="E265" s="14"/>
    </row>
    <row r="266" spans="3:5" ht="15" customHeight="1" x14ac:dyDescent="0.25">
      <c r="C266" s="73"/>
      <c r="D266" s="14"/>
      <c r="E266" s="14"/>
    </row>
    <row r="267" spans="3:5" ht="15" customHeight="1" x14ac:dyDescent="0.25">
      <c r="C267" s="73"/>
      <c r="D267" s="14"/>
      <c r="E267" s="14"/>
    </row>
    <row r="268" spans="3:5" ht="15" customHeight="1" x14ac:dyDescent="0.25">
      <c r="C268" s="73"/>
      <c r="D268" s="14"/>
      <c r="E268" s="14"/>
    </row>
    <row r="269" spans="3:5" ht="15" customHeight="1" x14ac:dyDescent="0.25">
      <c r="C269" s="73"/>
      <c r="D269" s="14"/>
      <c r="E269" s="14"/>
    </row>
    <row r="270" spans="3:5" ht="15" customHeight="1" x14ac:dyDescent="0.25">
      <c r="C270" s="73"/>
      <c r="D270" s="14"/>
      <c r="E270" s="14"/>
    </row>
    <row r="271" spans="3:5" ht="15" customHeight="1" x14ac:dyDescent="0.25">
      <c r="C271" s="73"/>
      <c r="D271" s="14"/>
      <c r="E271" s="14"/>
    </row>
    <row r="272" spans="3:5" ht="15" customHeight="1" x14ac:dyDescent="0.25">
      <c r="C272" s="73"/>
      <c r="D272" s="14"/>
      <c r="E272" s="14"/>
    </row>
    <row r="273" spans="3:5" ht="15" customHeight="1" x14ac:dyDescent="0.25">
      <c r="C273" s="73"/>
      <c r="D273" s="14"/>
      <c r="E273" s="14"/>
    </row>
    <row r="274" spans="3:5" ht="15" customHeight="1" x14ac:dyDescent="0.25">
      <c r="C274" s="73"/>
      <c r="D274" s="14"/>
      <c r="E274" s="14"/>
    </row>
    <row r="275" spans="3:5" ht="15" customHeight="1" x14ac:dyDescent="0.25">
      <c r="C275" s="73"/>
      <c r="D275" s="14"/>
      <c r="E275" s="14"/>
    </row>
    <row r="276" spans="3:5" ht="15" customHeight="1" x14ac:dyDescent="0.25">
      <c r="C276" s="73"/>
      <c r="D276" s="14"/>
      <c r="E276" s="14"/>
    </row>
    <row r="277" spans="3:5" ht="15" customHeight="1" x14ac:dyDescent="0.25">
      <c r="C277" s="73"/>
      <c r="D277" s="14"/>
      <c r="E277" s="14"/>
    </row>
    <row r="278" spans="3:5" ht="15" customHeight="1" x14ac:dyDescent="0.25">
      <c r="C278" s="73"/>
      <c r="D278" s="14"/>
      <c r="E278" s="14"/>
    </row>
    <row r="279" spans="3:5" ht="15" customHeight="1" x14ac:dyDescent="0.25">
      <c r="C279" s="73"/>
      <c r="D279" s="14"/>
      <c r="E279" s="14"/>
    </row>
    <row r="280" spans="3:5" ht="15" customHeight="1" x14ac:dyDescent="0.25">
      <c r="C280" s="73"/>
      <c r="D280" s="14"/>
      <c r="E280" s="14"/>
    </row>
    <row r="281" spans="3:5" ht="15" customHeight="1" x14ac:dyDescent="0.25">
      <c r="C281" s="73"/>
      <c r="D281" s="14"/>
      <c r="E281" s="14"/>
    </row>
    <row r="282" spans="3:5" ht="15" customHeight="1" x14ac:dyDescent="0.25">
      <c r="C282" s="73"/>
      <c r="D282" s="14"/>
      <c r="E282" s="14"/>
    </row>
    <row r="283" spans="3:5" ht="15" customHeight="1" x14ac:dyDescent="0.25">
      <c r="C283" s="73"/>
      <c r="D283" s="14"/>
      <c r="E283" s="14"/>
    </row>
    <row r="284" spans="3:5" ht="15" customHeight="1" x14ac:dyDescent="0.25">
      <c r="C284" s="73"/>
      <c r="D284" s="14"/>
      <c r="E284" s="14"/>
    </row>
    <row r="285" spans="3:5" ht="15" customHeight="1" x14ac:dyDescent="0.25">
      <c r="C285" s="73"/>
      <c r="D285" s="14"/>
      <c r="E285" s="14"/>
    </row>
    <row r="286" spans="3:5" ht="15" customHeight="1" x14ac:dyDescent="0.25">
      <c r="C286" s="73"/>
      <c r="D286" s="14"/>
      <c r="E286" s="14"/>
    </row>
    <row r="287" spans="3:5" ht="15" customHeight="1" x14ac:dyDescent="0.25">
      <c r="C287" s="73"/>
      <c r="D287" s="14"/>
      <c r="E287" s="14"/>
    </row>
    <row r="288" spans="3:5" ht="15" customHeight="1" x14ac:dyDescent="0.25">
      <c r="C288" s="73"/>
      <c r="D288" s="14"/>
      <c r="E288" s="14"/>
    </row>
    <row r="289" spans="3:5" ht="15" customHeight="1" x14ac:dyDescent="0.25">
      <c r="C289" s="73"/>
      <c r="D289" s="14"/>
      <c r="E289" s="14"/>
    </row>
    <row r="290" spans="3:5" ht="15" customHeight="1" x14ac:dyDescent="0.25">
      <c r="C290" s="73"/>
      <c r="D290" s="14"/>
      <c r="E290" s="14"/>
    </row>
    <row r="291" spans="3:5" ht="15" customHeight="1" x14ac:dyDescent="0.25">
      <c r="C291" s="73"/>
      <c r="D291" s="14"/>
      <c r="E291" s="14"/>
    </row>
    <row r="292" spans="3:5" ht="15" customHeight="1" x14ac:dyDescent="0.25">
      <c r="C292" s="73"/>
      <c r="D292" s="14"/>
      <c r="E292" s="14"/>
    </row>
    <row r="293" spans="3:5" ht="15" customHeight="1" x14ac:dyDescent="0.25">
      <c r="C293" s="73"/>
      <c r="D293" s="14"/>
      <c r="E293" s="14"/>
    </row>
    <row r="294" spans="3:5" ht="15" customHeight="1" x14ac:dyDescent="0.25">
      <c r="C294" s="73"/>
      <c r="D294" s="14"/>
      <c r="E294" s="14"/>
    </row>
    <row r="295" spans="3:5" ht="15" customHeight="1" x14ac:dyDescent="0.25">
      <c r="C295" s="73"/>
      <c r="D295" s="14"/>
      <c r="E295" s="14"/>
    </row>
    <row r="296" spans="3:5" ht="15" customHeight="1" x14ac:dyDescent="0.25">
      <c r="C296" s="73"/>
      <c r="D296" s="14"/>
      <c r="E296" s="14"/>
    </row>
    <row r="297" spans="3:5" ht="15" customHeight="1" x14ac:dyDescent="0.25">
      <c r="C297" s="73"/>
      <c r="D297" s="14"/>
      <c r="E297" s="14"/>
    </row>
    <row r="298" spans="3:5" ht="15" customHeight="1" x14ac:dyDescent="0.25">
      <c r="C298" s="73"/>
      <c r="D298" s="14"/>
      <c r="E298" s="14"/>
    </row>
    <row r="299" spans="3:5" ht="15" customHeight="1" x14ac:dyDescent="0.25">
      <c r="C299" s="73"/>
      <c r="D299" s="14"/>
      <c r="E299" s="14"/>
    </row>
    <row r="300" spans="3:5" ht="15" customHeight="1" x14ac:dyDescent="0.25">
      <c r="C300" s="73"/>
      <c r="D300" s="14"/>
      <c r="E300" s="14"/>
    </row>
    <row r="301" spans="3:5" ht="15" customHeight="1" x14ac:dyDescent="0.25">
      <c r="C301" s="73"/>
      <c r="D301" s="14"/>
      <c r="E301" s="14"/>
    </row>
    <row r="302" spans="3:5" ht="15" customHeight="1" x14ac:dyDescent="0.25">
      <c r="C302" s="73"/>
      <c r="D302" s="14"/>
      <c r="E302" s="14"/>
    </row>
    <row r="303" spans="3:5" ht="15" customHeight="1" x14ac:dyDescent="0.25">
      <c r="C303" s="73"/>
      <c r="D303" s="14"/>
      <c r="E303" s="14"/>
    </row>
    <row r="304" spans="3:5" ht="15" customHeight="1" x14ac:dyDescent="0.25">
      <c r="C304" s="73"/>
      <c r="D304" s="14"/>
      <c r="E304" s="14"/>
    </row>
    <row r="305" spans="3:5" ht="15" customHeight="1" x14ac:dyDescent="0.25">
      <c r="C305" s="73"/>
      <c r="D305" s="14"/>
      <c r="E305" s="14"/>
    </row>
    <row r="306" spans="3:5" ht="15" customHeight="1" x14ac:dyDescent="0.25">
      <c r="C306" s="73"/>
      <c r="D306" s="14"/>
      <c r="E306" s="14"/>
    </row>
    <row r="307" spans="3:5" ht="15" customHeight="1" x14ac:dyDescent="0.25">
      <c r="C307" s="73"/>
      <c r="D307" s="14"/>
      <c r="E307" s="14"/>
    </row>
    <row r="308" spans="3:5" ht="15" customHeight="1" x14ac:dyDescent="0.25">
      <c r="C308" s="73"/>
      <c r="D308" s="14"/>
      <c r="E308" s="14"/>
    </row>
    <row r="309" spans="3:5" ht="15" customHeight="1" x14ac:dyDescent="0.25">
      <c r="C309" s="73"/>
      <c r="D309" s="14"/>
      <c r="E309" s="14"/>
    </row>
    <row r="310" spans="3:5" ht="15" customHeight="1" x14ac:dyDescent="0.25">
      <c r="C310" s="73"/>
      <c r="D310" s="14"/>
      <c r="E310" s="14"/>
    </row>
    <row r="311" spans="3:5" ht="15" customHeight="1" x14ac:dyDescent="0.25">
      <c r="C311" s="73"/>
      <c r="D311" s="14"/>
      <c r="E311" s="14"/>
    </row>
    <row r="312" spans="3:5" ht="15" customHeight="1" x14ac:dyDescent="0.25">
      <c r="C312" s="73"/>
      <c r="D312" s="14"/>
      <c r="E312" s="14"/>
    </row>
    <row r="313" spans="3:5" ht="15" customHeight="1" x14ac:dyDescent="0.25">
      <c r="C313" s="73"/>
      <c r="D313" s="14"/>
      <c r="E313" s="14"/>
    </row>
    <row r="314" spans="3:5" ht="15" customHeight="1" x14ac:dyDescent="0.25">
      <c r="C314" s="73"/>
      <c r="D314" s="14"/>
      <c r="E314" s="14"/>
    </row>
    <row r="315" spans="3:5" ht="15" customHeight="1" x14ac:dyDescent="0.25">
      <c r="C315" s="73"/>
      <c r="D315" s="14"/>
      <c r="E315" s="14"/>
    </row>
    <row r="316" spans="3:5" ht="15" customHeight="1" x14ac:dyDescent="0.25">
      <c r="C316" s="73"/>
      <c r="D316" s="14"/>
      <c r="E316" s="14"/>
    </row>
    <row r="317" spans="3:5" ht="15" customHeight="1" x14ac:dyDescent="0.25">
      <c r="C317" s="73"/>
      <c r="D317" s="14"/>
      <c r="E317" s="14"/>
    </row>
    <row r="318" spans="3:5" ht="15" customHeight="1" x14ac:dyDescent="0.25">
      <c r="C318" s="73"/>
      <c r="D318" s="14"/>
      <c r="E318" s="14"/>
    </row>
    <row r="319" spans="3:5" ht="15" customHeight="1" x14ac:dyDescent="0.25">
      <c r="C319" s="73"/>
      <c r="D319" s="14"/>
      <c r="E319" s="14"/>
    </row>
    <row r="320" spans="3:5" ht="15" customHeight="1" x14ac:dyDescent="0.25">
      <c r="C320" s="73"/>
      <c r="D320" s="14"/>
      <c r="E320" s="14"/>
    </row>
    <row r="321" spans="3:5" ht="15" customHeight="1" x14ac:dyDescent="0.25">
      <c r="C321" s="73"/>
      <c r="D321" s="14"/>
      <c r="E321" s="14"/>
    </row>
    <row r="322" spans="3:5" ht="15" customHeight="1" x14ac:dyDescent="0.25">
      <c r="C322" s="73"/>
      <c r="D322" s="14"/>
      <c r="E322" s="14"/>
    </row>
    <row r="323" spans="3:5" ht="15" customHeight="1" x14ac:dyDescent="0.25">
      <c r="C323" s="73"/>
      <c r="D323" s="14"/>
      <c r="E323" s="14"/>
    </row>
    <row r="324" spans="3:5" ht="15" customHeight="1" x14ac:dyDescent="0.25">
      <c r="C324" s="73"/>
      <c r="D324" s="14"/>
      <c r="E324" s="14"/>
    </row>
    <row r="325" spans="3:5" ht="15" customHeight="1" x14ac:dyDescent="0.25">
      <c r="C325" s="73"/>
      <c r="D325" s="14"/>
      <c r="E325" s="14"/>
    </row>
    <row r="326" spans="3:5" ht="15" customHeight="1" x14ac:dyDescent="0.25">
      <c r="C326" s="73"/>
      <c r="D326" s="14"/>
      <c r="E326" s="14"/>
    </row>
    <row r="327" spans="3:5" ht="15" customHeight="1" x14ac:dyDescent="0.25">
      <c r="C327" s="73"/>
      <c r="D327" s="14"/>
      <c r="E327" s="14"/>
    </row>
    <row r="328" spans="3:5" ht="15" customHeight="1" x14ac:dyDescent="0.25">
      <c r="C328" s="73"/>
      <c r="D328" s="14"/>
      <c r="E328" s="14"/>
    </row>
    <row r="329" spans="3:5" ht="15" customHeight="1" x14ac:dyDescent="0.25">
      <c r="C329" s="73"/>
      <c r="D329" s="14"/>
      <c r="E329" s="14"/>
    </row>
    <row r="330" spans="3:5" ht="15" customHeight="1" x14ac:dyDescent="0.25">
      <c r="C330" s="73"/>
      <c r="D330" s="14"/>
      <c r="E330" s="14"/>
    </row>
    <row r="331" spans="3:5" ht="15" customHeight="1" x14ac:dyDescent="0.25">
      <c r="C331" s="73"/>
      <c r="D331" s="14"/>
      <c r="E331" s="14"/>
    </row>
    <row r="332" spans="3:5" ht="15" customHeight="1" x14ac:dyDescent="0.25">
      <c r="C332" s="73"/>
      <c r="D332" s="14"/>
      <c r="E332" s="14"/>
    </row>
    <row r="333" spans="3:5" ht="15" customHeight="1" x14ac:dyDescent="0.25">
      <c r="C333" s="73"/>
      <c r="D333" s="14"/>
      <c r="E333" s="14"/>
    </row>
    <row r="334" spans="3:5" ht="15" customHeight="1" x14ac:dyDescent="0.25">
      <c r="C334" s="73"/>
      <c r="D334" s="14"/>
      <c r="E334" s="14"/>
    </row>
    <row r="335" spans="3:5" ht="15" customHeight="1" x14ac:dyDescent="0.25">
      <c r="C335" s="73"/>
      <c r="D335" s="14"/>
      <c r="E335" s="14"/>
    </row>
    <row r="336" spans="3:5" ht="15" customHeight="1" x14ac:dyDescent="0.25">
      <c r="C336" s="73"/>
      <c r="D336" s="14"/>
      <c r="E336" s="14"/>
    </row>
    <row r="337" spans="3:5" ht="15" customHeight="1" x14ac:dyDescent="0.25">
      <c r="C337" s="73"/>
      <c r="D337" s="14"/>
      <c r="E337" s="14"/>
    </row>
    <row r="338" spans="3:5" ht="15" customHeight="1" x14ac:dyDescent="0.25">
      <c r="C338" s="73"/>
      <c r="D338" s="14"/>
      <c r="E338" s="14"/>
    </row>
    <row r="339" spans="3:5" ht="15" customHeight="1" x14ac:dyDescent="0.25">
      <c r="C339" s="73"/>
      <c r="D339" s="14"/>
      <c r="E339" s="14"/>
    </row>
    <row r="340" spans="3:5" ht="15" customHeight="1" x14ac:dyDescent="0.25">
      <c r="C340" s="73"/>
      <c r="D340" s="14"/>
      <c r="E340" s="14"/>
    </row>
    <row r="341" spans="3:5" ht="15" customHeight="1" x14ac:dyDescent="0.25">
      <c r="C341" s="73"/>
      <c r="D341" s="14"/>
      <c r="E341" s="14"/>
    </row>
    <row r="342" spans="3:5" ht="15" customHeight="1" x14ac:dyDescent="0.25">
      <c r="C342" s="73"/>
      <c r="D342" s="14"/>
      <c r="E342" s="14"/>
    </row>
    <row r="343" spans="3:5" ht="15" customHeight="1" x14ac:dyDescent="0.25">
      <c r="C343" s="73"/>
      <c r="D343" s="14"/>
      <c r="E343" s="14"/>
    </row>
    <row r="344" spans="3:5" ht="15" customHeight="1" x14ac:dyDescent="0.25">
      <c r="C344" s="73"/>
      <c r="D344" s="14"/>
      <c r="E344" s="14"/>
    </row>
    <row r="345" spans="3:5" ht="15" customHeight="1" x14ac:dyDescent="0.25">
      <c r="C345" s="73"/>
      <c r="D345" s="14"/>
      <c r="E345" s="14"/>
    </row>
    <row r="346" spans="3:5" ht="15" customHeight="1" x14ac:dyDescent="0.25">
      <c r="C346" s="73"/>
      <c r="D346" s="14"/>
      <c r="E346" s="14"/>
    </row>
    <row r="347" spans="3:5" ht="15" customHeight="1" x14ac:dyDescent="0.25">
      <c r="C347" s="73"/>
      <c r="D347" s="14"/>
      <c r="E347" s="14"/>
    </row>
    <row r="348" spans="3:5" ht="15" customHeight="1" x14ac:dyDescent="0.25">
      <c r="C348" s="73"/>
      <c r="D348" s="14"/>
      <c r="E348" s="14"/>
    </row>
    <row r="349" spans="3:5" ht="15" customHeight="1" x14ac:dyDescent="0.25">
      <c r="C349" s="73"/>
      <c r="D349" s="14"/>
      <c r="E349" s="14"/>
    </row>
    <row r="350" spans="3:5" ht="15" customHeight="1" x14ac:dyDescent="0.25">
      <c r="C350" s="73"/>
      <c r="D350" s="14"/>
      <c r="E350" s="14"/>
    </row>
    <row r="351" spans="3:5" ht="15" customHeight="1" x14ac:dyDescent="0.25">
      <c r="C351" s="73"/>
      <c r="D351" s="14"/>
      <c r="E351" s="14"/>
    </row>
    <row r="352" spans="3:5" ht="15" customHeight="1" x14ac:dyDescent="0.25">
      <c r="C352" s="73"/>
      <c r="D352" s="14"/>
      <c r="E352" s="14"/>
    </row>
    <row r="353" spans="3:5" ht="15" customHeight="1" x14ac:dyDescent="0.25">
      <c r="C353" s="73"/>
      <c r="D353" s="14"/>
      <c r="E353" s="14"/>
    </row>
    <row r="354" spans="3:5" ht="15" customHeight="1" x14ac:dyDescent="0.25">
      <c r="C354" s="73"/>
      <c r="D354" s="14"/>
      <c r="E354" s="14"/>
    </row>
    <row r="355" spans="3:5" ht="15" customHeight="1" x14ac:dyDescent="0.25">
      <c r="C355" s="73"/>
      <c r="D355" s="14"/>
      <c r="E355" s="14"/>
    </row>
    <row r="356" spans="3:5" ht="15" customHeight="1" x14ac:dyDescent="0.25">
      <c r="C356" s="73"/>
      <c r="D356" s="14"/>
      <c r="E356" s="14"/>
    </row>
    <row r="357" spans="3:5" ht="15" customHeight="1" x14ac:dyDescent="0.25">
      <c r="C357" s="73"/>
      <c r="D357" s="14"/>
      <c r="E357" s="14"/>
    </row>
    <row r="358" spans="3:5" ht="15" customHeight="1" x14ac:dyDescent="0.25">
      <c r="C358" s="73"/>
      <c r="D358" s="14"/>
      <c r="E358" s="14"/>
    </row>
    <row r="359" spans="3:5" ht="15" customHeight="1" x14ac:dyDescent="0.25">
      <c r="C359" s="73"/>
      <c r="D359" s="14"/>
      <c r="E359" s="14"/>
    </row>
    <row r="360" spans="3:5" ht="15" customHeight="1" x14ac:dyDescent="0.25">
      <c r="C360" s="73"/>
      <c r="D360" s="14"/>
      <c r="E360" s="14"/>
    </row>
    <row r="361" spans="3:5" ht="15" customHeight="1" x14ac:dyDescent="0.25">
      <c r="C361" s="73"/>
      <c r="D361" s="14"/>
      <c r="E361" s="14"/>
    </row>
    <row r="362" spans="3:5" ht="15" customHeight="1" x14ac:dyDescent="0.25">
      <c r="C362" s="73"/>
      <c r="D362" s="14"/>
      <c r="E362" s="14"/>
    </row>
    <row r="363" spans="3:5" ht="15" customHeight="1" x14ac:dyDescent="0.25">
      <c r="C363" s="73"/>
      <c r="D363" s="14"/>
      <c r="E363" s="14"/>
    </row>
    <row r="364" spans="3:5" ht="15" customHeight="1" x14ac:dyDescent="0.25">
      <c r="C364" s="73"/>
      <c r="D364" s="14"/>
      <c r="E364" s="14"/>
    </row>
    <row r="365" spans="3:5" ht="15" customHeight="1" x14ac:dyDescent="0.25">
      <c r="C365" s="73"/>
      <c r="D365" s="14"/>
      <c r="E365" s="14"/>
    </row>
    <row r="366" spans="3:5" ht="15" customHeight="1" x14ac:dyDescent="0.25">
      <c r="C366" s="73"/>
      <c r="D366" s="14"/>
      <c r="E366" s="14"/>
    </row>
    <row r="367" spans="3:5" ht="15" customHeight="1" x14ac:dyDescent="0.25">
      <c r="C367" s="73"/>
      <c r="D367" s="14"/>
      <c r="E367" s="14"/>
    </row>
    <row r="368" spans="3:5" ht="15" customHeight="1" x14ac:dyDescent="0.25">
      <c r="C368" s="73"/>
      <c r="D368" s="14"/>
      <c r="E368" s="14"/>
    </row>
    <row r="369" spans="3:5" ht="15" customHeight="1" x14ac:dyDescent="0.25">
      <c r="C369" s="73"/>
      <c r="D369" s="14"/>
      <c r="E369" s="14"/>
    </row>
    <row r="370" spans="3:5" ht="15" customHeight="1" x14ac:dyDescent="0.25">
      <c r="C370" s="73"/>
      <c r="D370" s="14"/>
      <c r="E370" s="14"/>
    </row>
    <row r="371" spans="3:5" ht="15" customHeight="1" x14ac:dyDescent="0.25">
      <c r="C371" s="73"/>
      <c r="D371" s="14"/>
      <c r="E371" s="14"/>
    </row>
    <row r="372" spans="3:5" ht="15" customHeight="1" x14ac:dyDescent="0.25">
      <c r="C372" s="73"/>
      <c r="D372" s="14"/>
      <c r="E372" s="14"/>
    </row>
    <row r="373" spans="3:5" ht="15" customHeight="1" x14ac:dyDescent="0.25">
      <c r="C373" s="73"/>
      <c r="D373" s="14"/>
      <c r="E373" s="14"/>
    </row>
    <row r="374" spans="3:5" ht="15" customHeight="1" x14ac:dyDescent="0.25">
      <c r="C374" s="73"/>
      <c r="D374" s="14"/>
      <c r="E374" s="14"/>
    </row>
    <row r="375" spans="3:5" ht="15" customHeight="1" x14ac:dyDescent="0.25">
      <c r="C375" s="73"/>
      <c r="D375" s="14"/>
      <c r="E375" s="14"/>
    </row>
    <row r="376" spans="3:5" ht="15" customHeight="1" x14ac:dyDescent="0.25">
      <c r="C376" s="73"/>
      <c r="D376" s="14"/>
      <c r="E376" s="14"/>
    </row>
    <row r="377" spans="3:5" ht="15" customHeight="1" x14ac:dyDescent="0.25">
      <c r="C377" s="73"/>
      <c r="D377" s="14"/>
      <c r="E377" s="14"/>
    </row>
    <row r="378" spans="3:5" ht="15" customHeight="1" x14ac:dyDescent="0.25">
      <c r="C378" s="73"/>
      <c r="D378" s="14"/>
      <c r="E378" s="14"/>
    </row>
    <row r="379" spans="3:5" ht="15" customHeight="1" x14ac:dyDescent="0.25">
      <c r="C379" s="73"/>
      <c r="D379" s="14"/>
      <c r="E379" s="14"/>
    </row>
    <row r="380" spans="3:5" ht="15" customHeight="1" x14ac:dyDescent="0.25">
      <c r="C380" s="73"/>
      <c r="D380" s="14"/>
      <c r="E380" s="14"/>
    </row>
    <row r="381" spans="3:5" ht="15" customHeight="1" x14ac:dyDescent="0.25">
      <c r="C381" s="73"/>
      <c r="D381" s="14"/>
      <c r="E381" s="14"/>
    </row>
    <row r="382" spans="3:5" ht="15" customHeight="1" x14ac:dyDescent="0.25">
      <c r="C382" s="73"/>
      <c r="D382" s="14"/>
      <c r="E382" s="14"/>
    </row>
    <row r="383" spans="3:5" ht="15" customHeight="1" x14ac:dyDescent="0.25">
      <c r="C383" s="73"/>
      <c r="D383" s="14"/>
      <c r="E383" s="14"/>
    </row>
    <row r="384" spans="3:5" ht="15" customHeight="1" x14ac:dyDescent="0.25">
      <c r="C384" s="73"/>
      <c r="D384" s="14"/>
      <c r="E384" s="14"/>
    </row>
    <row r="385" spans="3:5" ht="15" customHeight="1" x14ac:dyDescent="0.25">
      <c r="C385" s="73"/>
      <c r="D385" s="14"/>
      <c r="E385" s="14"/>
    </row>
    <row r="386" spans="3:5" ht="15" customHeight="1" x14ac:dyDescent="0.25">
      <c r="C386" s="73"/>
      <c r="D386" s="14"/>
      <c r="E386" s="14"/>
    </row>
    <row r="387" spans="3:5" ht="15" customHeight="1" x14ac:dyDescent="0.25">
      <c r="C387" s="73"/>
      <c r="D387" s="14"/>
      <c r="E387" s="14"/>
    </row>
    <row r="388" spans="3:5" ht="15" customHeight="1" x14ac:dyDescent="0.25">
      <c r="C388" s="73"/>
      <c r="D388" s="14"/>
      <c r="E388" s="14"/>
    </row>
    <row r="389" spans="3:5" ht="15" customHeight="1" x14ac:dyDescent="0.25">
      <c r="C389" s="73"/>
      <c r="D389" s="14"/>
      <c r="E389" s="14"/>
    </row>
    <row r="390" spans="3:5" ht="15" customHeight="1" x14ac:dyDescent="0.25">
      <c r="C390" s="73"/>
      <c r="D390" s="14"/>
      <c r="E390" s="14"/>
    </row>
    <row r="391" spans="3:5" ht="15" customHeight="1" x14ac:dyDescent="0.25">
      <c r="C391" s="73"/>
      <c r="D391" s="14"/>
      <c r="E391" s="14"/>
    </row>
    <row r="392" spans="3:5" ht="15" customHeight="1" x14ac:dyDescent="0.25">
      <c r="C392" s="73"/>
      <c r="D392" s="14"/>
      <c r="E392" s="14"/>
    </row>
    <row r="393" spans="3:5" ht="15" customHeight="1" x14ac:dyDescent="0.25">
      <c r="C393" s="73"/>
      <c r="D393" s="14"/>
      <c r="E393" s="14"/>
    </row>
    <row r="394" spans="3:5" ht="15" customHeight="1" x14ac:dyDescent="0.25">
      <c r="C394" s="73"/>
      <c r="D394" s="14"/>
      <c r="E394" s="14"/>
    </row>
    <row r="395" spans="3:5" ht="15" customHeight="1" x14ac:dyDescent="0.25">
      <c r="C395" s="73"/>
      <c r="D395" s="14"/>
      <c r="E395" s="14"/>
    </row>
    <row r="396" spans="3:5" ht="15" customHeight="1" x14ac:dyDescent="0.25">
      <c r="C396" s="73"/>
      <c r="D396" s="14"/>
      <c r="E396" s="14"/>
    </row>
    <row r="397" spans="3:5" ht="15" customHeight="1" x14ac:dyDescent="0.25">
      <c r="C397" s="73"/>
      <c r="D397" s="14"/>
      <c r="E397" s="14"/>
    </row>
    <row r="398" spans="3:5" ht="15" customHeight="1" x14ac:dyDescent="0.25">
      <c r="C398" s="73"/>
      <c r="D398" s="14"/>
      <c r="E398" s="14"/>
    </row>
    <row r="399" spans="3:5" ht="15" customHeight="1" x14ac:dyDescent="0.25">
      <c r="C399" s="73"/>
      <c r="D399" s="14"/>
      <c r="E399" s="14"/>
    </row>
    <row r="400" spans="3:5" ht="15" customHeight="1" x14ac:dyDescent="0.25">
      <c r="C400" s="73"/>
      <c r="D400" s="14"/>
      <c r="E400" s="14"/>
    </row>
    <row r="401" spans="3:5" ht="15" customHeight="1" x14ac:dyDescent="0.25">
      <c r="C401" s="73"/>
      <c r="D401" s="14"/>
      <c r="E401" s="14"/>
    </row>
    <row r="402" spans="3:5" ht="15" customHeight="1" x14ac:dyDescent="0.25">
      <c r="C402" s="73"/>
      <c r="D402" s="14"/>
      <c r="E402" s="14"/>
    </row>
    <row r="403" spans="3:5" ht="15" customHeight="1" x14ac:dyDescent="0.25">
      <c r="C403" s="73"/>
      <c r="D403" s="14"/>
      <c r="E403" s="14"/>
    </row>
    <row r="404" spans="3:5" ht="15" customHeight="1" x14ac:dyDescent="0.25">
      <c r="C404" s="73"/>
      <c r="D404" s="14"/>
      <c r="E404" s="14"/>
    </row>
    <row r="405" spans="3:5" ht="15" customHeight="1" x14ac:dyDescent="0.25">
      <c r="C405" s="73"/>
      <c r="D405" s="14"/>
      <c r="E405" s="14"/>
    </row>
    <row r="406" spans="3:5" ht="15" customHeight="1" x14ac:dyDescent="0.25">
      <c r="C406" s="73"/>
      <c r="D406" s="14"/>
      <c r="E406" s="14"/>
    </row>
    <row r="407" spans="3:5" ht="15" customHeight="1" x14ac:dyDescent="0.25">
      <c r="C407" s="73"/>
      <c r="D407" s="14"/>
      <c r="E407" s="14"/>
    </row>
    <row r="408" spans="3:5" ht="15" customHeight="1" x14ac:dyDescent="0.25">
      <c r="C408" s="73"/>
      <c r="D408" s="14"/>
      <c r="E408" s="14"/>
    </row>
    <row r="409" spans="3:5" ht="15" customHeight="1" x14ac:dyDescent="0.25">
      <c r="C409" s="73"/>
      <c r="D409" s="14"/>
      <c r="E409" s="14"/>
    </row>
    <row r="410" spans="3:5" ht="15" customHeight="1" x14ac:dyDescent="0.25">
      <c r="C410" s="73"/>
      <c r="D410" s="14"/>
      <c r="E410" s="14"/>
    </row>
    <row r="411" spans="3:5" ht="15" customHeight="1" x14ac:dyDescent="0.25">
      <c r="C411" s="73"/>
      <c r="D411" s="14"/>
      <c r="E411" s="14"/>
    </row>
    <row r="412" spans="3:5" ht="15" customHeight="1" x14ac:dyDescent="0.25">
      <c r="C412" s="73"/>
      <c r="D412" s="14"/>
      <c r="E412" s="14"/>
    </row>
    <row r="413" spans="3:5" ht="15" customHeight="1" x14ac:dyDescent="0.25">
      <c r="C413" s="73"/>
      <c r="D413" s="14"/>
      <c r="E413" s="14"/>
    </row>
    <row r="414" spans="3:5" ht="15" customHeight="1" x14ac:dyDescent="0.25">
      <c r="C414" s="73"/>
      <c r="D414" s="14"/>
      <c r="E414" s="14"/>
    </row>
    <row r="415" spans="3:5" ht="15" customHeight="1" x14ac:dyDescent="0.25">
      <c r="C415" s="73"/>
      <c r="D415" s="14"/>
      <c r="E415" s="14"/>
    </row>
    <row r="416" spans="3:5" ht="15" customHeight="1" x14ac:dyDescent="0.25">
      <c r="C416" s="73"/>
      <c r="D416" s="14"/>
      <c r="E416" s="14"/>
    </row>
    <row r="417" spans="3:5" ht="15" customHeight="1" x14ac:dyDescent="0.25">
      <c r="C417" s="73"/>
      <c r="D417" s="14"/>
      <c r="E417" s="14"/>
    </row>
    <row r="418" spans="3:5" ht="15" customHeight="1" x14ac:dyDescent="0.25">
      <c r="C418" s="73"/>
      <c r="D418" s="14"/>
      <c r="E418" s="14"/>
    </row>
    <row r="419" spans="3:5" ht="15" customHeight="1" x14ac:dyDescent="0.25">
      <c r="C419" s="73"/>
      <c r="D419" s="14"/>
      <c r="E419" s="14"/>
    </row>
    <row r="420" spans="3:5" ht="15" customHeight="1" x14ac:dyDescent="0.25">
      <c r="C420" s="73"/>
      <c r="D420" s="14"/>
      <c r="E420" s="14"/>
    </row>
    <row r="421" spans="3:5" ht="15" customHeight="1" x14ac:dyDescent="0.25">
      <c r="C421" s="73"/>
      <c r="D421" s="14"/>
      <c r="E421" s="14"/>
    </row>
    <row r="422" spans="3:5" ht="15" customHeight="1" x14ac:dyDescent="0.25">
      <c r="C422" s="73"/>
      <c r="D422" s="14"/>
      <c r="E422" s="14"/>
    </row>
    <row r="423" spans="3:5" ht="15" customHeight="1" x14ac:dyDescent="0.25">
      <c r="C423" s="73"/>
      <c r="D423" s="14"/>
      <c r="E423" s="14"/>
    </row>
    <row r="424" spans="3:5" ht="15" customHeight="1" x14ac:dyDescent="0.25">
      <c r="C424" s="73"/>
      <c r="D424" s="14"/>
      <c r="E424" s="14"/>
    </row>
    <row r="425" spans="3:5" ht="15" customHeight="1" x14ac:dyDescent="0.25">
      <c r="C425" s="73"/>
      <c r="D425" s="14"/>
      <c r="E425" s="14"/>
    </row>
    <row r="426" spans="3:5" ht="15" customHeight="1" x14ac:dyDescent="0.25">
      <c r="C426" s="73"/>
      <c r="D426" s="14"/>
      <c r="E426" s="14"/>
    </row>
    <row r="427" spans="3:5" ht="15" customHeight="1" x14ac:dyDescent="0.25">
      <c r="C427" s="73"/>
      <c r="D427" s="14"/>
      <c r="E427" s="14"/>
    </row>
    <row r="428" spans="3:5" ht="15" customHeight="1" x14ac:dyDescent="0.25">
      <c r="C428" s="73"/>
      <c r="D428" s="14"/>
      <c r="E428" s="14"/>
    </row>
    <row r="429" spans="3:5" ht="15" customHeight="1" x14ac:dyDescent="0.25">
      <c r="C429" s="73"/>
      <c r="D429" s="14"/>
      <c r="E429" s="14"/>
    </row>
    <row r="430" spans="3:5" ht="15" customHeight="1" x14ac:dyDescent="0.25">
      <c r="C430" s="73"/>
      <c r="D430" s="14"/>
      <c r="E430" s="14"/>
    </row>
    <row r="431" spans="3:5" ht="15" customHeight="1" x14ac:dyDescent="0.25">
      <c r="C431" s="73"/>
      <c r="D431" s="14"/>
      <c r="E431" s="14"/>
    </row>
    <row r="432" spans="3:5" ht="15" customHeight="1" x14ac:dyDescent="0.25">
      <c r="C432" s="73"/>
      <c r="D432" s="14"/>
      <c r="E432" s="14"/>
    </row>
    <row r="433" spans="3:5" ht="15" customHeight="1" x14ac:dyDescent="0.25">
      <c r="C433" s="73"/>
      <c r="D433" s="14"/>
      <c r="E433" s="14"/>
    </row>
    <row r="434" spans="3:5" ht="15" customHeight="1" x14ac:dyDescent="0.25">
      <c r="C434" s="73"/>
      <c r="D434" s="14"/>
      <c r="E434" s="14"/>
    </row>
    <row r="435" spans="3:5" ht="15" customHeight="1" x14ac:dyDescent="0.25">
      <c r="C435" s="73"/>
      <c r="D435" s="14"/>
      <c r="E435" s="14"/>
    </row>
    <row r="436" spans="3:5" ht="15" customHeight="1" x14ac:dyDescent="0.25">
      <c r="C436" s="73"/>
      <c r="D436" s="14"/>
      <c r="E436" s="14"/>
    </row>
    <row r="437" spans="3:5" ht="15" customHeight="1" x14ac:dyDescent="0.25">
      <c r="C437" s="73"/>
      <c r="D437" s="14"/>
      <c r="E437" s="14"/>
    </row>
    <row r="438" spans="3:5" ht="15" customHeight="1" x14ac:dyDescent="0.25">
      <c r="C438" s="73"/>
      <c r="D438" s="14"/>
      <c r="E438" s="14"/>
    </row>
    <row r="439" spans="3:5" ht="15" customHeight="1" x14ac:dyDescent="0.25">
      <c r="C439" s="73"/>
      <c r="D439" s="14"/>
      <c r="E439" s="14"/>
    </row>
    <row r="440" spans="3:5" ht="15" customHeight="1" x14ac:dyDescent="0.25">
      <c r="C440" s="73"/>
      <c r="D440" s="14"/>
      <c r="E440" s="14"/>
    </row>
    <row r="441" spans="3:5" ht="15" customHeight="1" x14ac:dyDescent="0.25">
      <c r="C441" s="73"/>
      <c r="D441" s="14"/>
      <c r="E441" s="14"/>
    </row>
    <row r="442" spans="3:5" ht="15" customHeight="1" x14ac:dyDescent="0.25">
      <c r="C442" s="73"/>
      <c r="D442" s="14"/>
      <c r="E442" s="14"/>
    </row>
    <row r="443" spans="3:5" ht="15" customHeight="1" x14ac:dyDescent="0.25">
      <c r="C443" s="73"/>
      <c r="D443" s="14"/>
      <c r="E443" s="14"/>
    </row>
    <row r="444" spans="3:5" ht="15" customHeight="1" x14ac:dyDescent="0.25">
      <c r="C444" s="73"/>
      <c r="D444" s="14"/>
      <c r="E444" s="14"/>
    </row>
    <row r="445" spans="3:5" ht="15" customHeight="1" x14ac:dyDescent="0.25">
      <c r="C445" s="73"/>
      <c r="D445" s="14"/>
      <c r="E445" s="14"/>
    </row>
    <row r="446" spans="3:5" ht="15" customHeight="1" x14ac:dyDescent="0.25">
      <c r="C446" s="73"/>
      <c r="D446" s="14"/>
      <c r="E446" s="14"/>
    </row>
    <row r="447" spans="3:5" ht="15" customHeight="1" x14ac:dyDescent="0.25">
      <c r="C447" s="73"/>
      <c r="D447" s="14"/>
      <c r="E447" s="14"/>
    </row>
    <row r="448" spans="3:5" ht="15" customHeight="1" x14ac:dyDescent="0.25">
      <c r="C448" s="73"/>
      <c r="D448" s="14"/>
      <c r="E448" s="14"/>
    </row>
    <row r="449" spans="3:5" ht="15" customHeight="1" x14ac:dyDescent="0.25">
      <c r="C449" s="73"/>
      <c r="D449" s="14"/>
      <c r="E449" s="14"/>
    </row>
    <row r="450" spans="3:5" ht="15" customHeight="1" x14ac:dyDescent="0.25">
      <c r="C450" s="73"/>
      <c r="D450" s="14"/>
      <c r="E450" s="14"/>
    </row>
    <row r="451" spans="3:5" ht="15" customHeight="1" x14ac:dyDescent="0.25">
      <c r="C451" s="73"/>
      <c r="D451" s="14"/>
      <c r="E451" s="14"/>
    </row>
    <row r="452" spans="3:5" ht="15" customHeight="1" x14ac:dyDescent="0.25">
      <c r="C452" s="73"/>
      <c r="D452" s="14"/>
      <c r="E452" s="14"/>
    </row>
    <row r="453" spans="3:5" ht="15" customHeight="1" x14ac:dyDescent="0.25">
      <c r="C453" s="73"/>
      <c r="D453" s="14"/>
      <c r="E453" s="14"/>
    </row>
    <row r="454" spans="3:5" ht="15" customHeight="1" x14ac:dyDescent="0.25">
      <c r="C454" s="73"/>
      <c r="D454" s="14"/>
      <c r="E454" s="14"/>
    </row>
    <row r="455" spans="3:5" ht="15" customHeight="1" x14ac:dyDescent="0.25">
      <c r="C455" s="73"/>
      <c r="D455" s="14"/>
      <c r="E455" s="14"/>
    </row>
    <row r="456" spans="3:5" ht="15" customHeight="1" x14ac:dyDescent="0.25">
      <c r="C456" s="73"/>
      <c r="D456" s="14"/>
      <c r="E456" s="14"/>
    </row>
    <row r="457" spans="3:5" ht="15" customHeight="1" x14ac:dyDescent="0.25">
      <c r="C457" s="73"/>
      <c r="D457" s="14"/>
      <c r="E457" s="14"/>
    </row>
    <row r="458" spans="3:5" ht="15" customHeight="1" x14ac:dyDescent="0.25">
      <c r="C458" s="73"/>
      <c r="D458" s="14"/>
      <c r="E458" s="14"/>
    </row>
    <row r="459" spans="3:5" ht="15" customHeight="1" x14ac:dyDescent="0.25">
      <c r="C459" s="73"/>
      <c r="D459" s="14"/>
      <c r="E459" s="14"/>
    </row>
    <row r="460" spans="3:5" ht="15" customHeight="1" x14ac:dyDescent="0.25">
      <c r="C460" s="73"/>
      <c r="D460" s="14"/>
      <c r="E460" s="14"/>
    </row>
    <row r="461" spans="3:5" ht="15" customHeight="1" x14ac:dyDescent="0.25">
      <c r="C461" s="73"/>
      <c r="D461" s="14"/>
      <c r="E461" s="14"/>
    </row>
    <row r="462" spans="3:5" ht="15" customHeight="1" x14ac:dyDescent="0.25">
      <c r="C462" s="73"/>
      <c r="D462" s="14"/>
      <c r="E462" s="14"/>
    </row>
    <row r="463" spans="3:5" ht="15" customHeight="1" x14ac:dyDescent="0.25">
      <c r="C463" s="73"/>
      <c r="D463" s="14"/>
      <c r="E463" s="14"/>
    </row>
    <row r="464" spans="3:5" ht="15" customHeight="1" x14ac:dyDescent="0.25">
      <c r="C464" s="73"/>
      <c r="D464" s="14"/>
      <c r="E464" s="14"/>
    </row>
    <row r="465" spans="3:5" ht="15" customHeight="1" x14ac:dyDescent="0.25">
      <c r="C465" s="73"/>
      <c r="D465" s="14"/>
      <c r="E465" s="14"/>
    </row>
    <row r="466" spans="3:5" ht="15" customHeight="1" x14ac:dyDescent="0.25">
      <c r="C466" s="73"/>
      <c r="D466" s="14"/>
      <c r="E466" s="14"/>
    </row>
    <row r="467" spans="3:5" ht="15" customHeight="1" x14ac:dyDescent="0.25">
      <c r="C467" s="73"/>
      <c r="D467" s="14"/>
      <c r="E467" s="14"/>
    </row>
    <row r="468" spans="3:5" ht="15" customHeight="1" x14ac:dyDescent="0.25">
      <c r="C468" s="73"/>
      <c r="D468" s="14"/>
      <c r="E468" s="14"/>
    </row>
    <row r="469" spans="3:5" ht="15" customHeight="1" x14ac:dyDescent="0.25">
      <c r="C469" s="73"/>
      <c r="D469" s="14"/>
      <c r="E469" s="14"/>
    </row>
    <row r="470" spans="3:5" ht="15" customHeight="1" x14ac:dyDescent="0.25">
      <c r="C470" s="73"/>
      <c r="D470" s="14"/>
      <c r="E470" s="14"/>
    </row>
    <row r="471" spans="3:5" ht="15" customHeight="1" x14ac:dyDescent="0.25">
      <c r="C471" s="73"/>
      <c r="D471" s="14"/>
      <c r="E471" s="14"/>
    </row>
    <row r="472" spans="3:5" ht="15" customHeight="1" x14ac:dyDescent="0.25">
      <c r="C472" s="73"/>
      <c r="D472" s="14"/>
      <c r="E472" s="14"/>
    </row>
    <row r="473" spans="3:5" ht="15" customHeight="1" x14ac:dyDescent="0.25">
      <c r="C473" s="73"/>
      <c r="D473" s="14"/>
      <c r="E473" s="14"/>
    </row>
    <row r="474" spans="3:5" ht="15" customHeight="1" x14ac:dyDescent="0.25">
      <c r="C474" s="73"/>
      <c r="D474" s="14"/>
      <c r="E474" s="14"/>
    </row>
    <row r="475" spans="3:5" ht="15" customHeight="1" x14ac:dyDescent="0.25">
      <c r="C475" s="73"/>
      <c r="D475" s="14"/>
      <c r="E475" s="14"/>
    </row>
    <row r="476" spans="3:5" ht="15" customHeight="1" x14ac:dyDescent="0.25">
      <c r="C476" s="73"/>
      <c r="D476" s="14"/>
      <c r="E476" s="14"/>
    </row>
    <row r="477" spans="3:5" ht="15" customHeight="1" x14ac:dyDescent="0.25">
      <c r="C477" s="73"/>
      <c r="D477" s="14"/>
      <c r="E477" s="14"/>
    </row>
    <row r="478" spans="3:5" ht="15" customHeight="1" x14ac:dyDescent="0.25">
      <c r="C478" s="73"/>
      <c r="D478" s="14"/>
      <c r="E478" s="14"/>
    </row>
    <row r="479" spans="3:5" ht="15" customHeight="1" x14ac:dyDescent="0.25">
      <c r="C479" s="73"/>
      <c r="D479" s="14"/>
      <c r="E479" s="14"/>
    </row>
    <row r="480" spans="3:5" ht="15" customHeight="1" x14ac:dyDescent="0.25">
      <c r="C480" s="73"/>
      <c r="D480" s="14"/>
      <c r="E480" s="14"/>
    </row>
    <row r="481" spans="3:5" ht="15" customHeight="1" x14ac:dyDescent="0.25">
      <c r="C481" s="73"/>
      <c r="D481" s="14"/>
      <c r="E481" s="14"/>
    </row>
    <row r="482" spans="3:5" ht="15" customHeight="1" x14ac:dyDescent="0.25">
      <c r="C482" s="73"/>
      <c r="D482" s="14"/>
      <c r="E482" s="14"/>
    </row>
    <row r="483" spans="3:5" ht="15" customHeight="1" x14ac:dyDescent="0.25">
      <c r="C483" s="73"/>
      <c r="D483" s="14"/>
      <c r="E483" s="14"/>
    </row>
    <row r="484" spans="3:5" ht="15" customHeight="1" x14ac:dyDescent="0.25">
      <c r="C484" s="73"/>
      <c r="D484" s="14"/>
      <c r="E484" s="14"/>
    </row>
    <row r="485" spans="3:5" ht="15" customHeight="1" x14ac:dyDescent="0.25">
      <c r="C485" s="73"/>
      <c r="D485" s="14"/>
      <c r="E485" s="14"/>
    </row>
    <row r="486" spans="3:5" ht="15" customHeight="1" x14ac:dyDescent="0.25">
      <c r="C486" s="73"/>
      <c r="D486" s="14"/>
      <c r="E486" s="14"/>
    </row>
    <row r="487" spans="3:5" ht="15" customHeight="1" x14ac:dyDescent="0.25">
      <c r="C487" s="73"/>
      <c r="D487" s="14"/>
      <c r="E487" s="14"/>
    </row>
    <row r="488" spans="3:5" ht="15" customHeight="1" x14ac:dyDescent="0.25">
      <c r="C488" s="73"/>
      <c r="D488" s="14"/>
      <c r="E488" s="14"/>
    </row>
    <row r="489" spans="3:5" ht="15" customHeight="1" x14ac:dyDescent="0.25">
      <c r="C489" s="73"/>
      <c r="D489" s="14"/>
      <c r="E489" s="14"/>
    </row>
    <row r="490" spans="3:5" ht="15" customHeight="1" x14ac:dyDescent="0.25">
      <c r="C490" s="73"/>
      <c r="D490" s="14"/>
      <c r="E490" s="14"/>
    </row>
    <row r="491" spans="3:5" ht="15" customHeight="1" x14ac:dyDescent="0.25">
      <c r="C491" s="73"/>
      <c r="D491" s="14"/>
      <c r="E491" s="14"/>
    </row>
    <row r="492" spans="3:5" ht="15" customHeight="1" x14ac:dyDescent="0.25">
      <c r="C492" s="73"/>
      <c r="D492" s="14"/>
      <c r="E492" s="14"/>
    </row>
    <row r="493" spans="3:5" ht="15" customHeight="1" x14ac:dyDescent="0.25">
      <c r="C493" s="73"/>
      <c r="D493" s="14"/>
      <c r="E493" s="14"/>
    </row>
    <row r="494" spans="3:5" ht="15" customHeight="1" x14ac:dyDescent="0.25">
      <c r="C494" s="73"/>
      <c r="D494" s="14"/>
      <c r="E494" s="14"/>
    </row>
    <row r="495" spans="3:5" ht="15" customHeight="1" x14ac:dyDescent="0.25">
      <c r="C495" s="73"/>
      <c r="D495" s="14"/>
      <c r="E495" s="14"/>
    </row>
    <row r="496" spans="3:5" ht="15" customHeight="1" x14ac:dyDescent="0.25">
      <c r="C496" s="73"/>
      <c r="D496" s="14"/>
      <c r="E496" s="14"/>
    </row>
    <row r="497" spans="3:5" ht="15" customHeight="1" x14ac:dyDescent="0.25">
      <c r="C497" s="73"/>
      <c r="D497" s="14"/>
      <c r="E497" s="14"/>
    </row>
    <row r="498" spans="3:5" ht="15" customHeight="1" x14ac:dyDescent="0.25">
      <c r="C498" s="73"/>
      <c r="D498" s="14"/>
      <c r="E498" s="14"/>
    </row>
    <row r="499" spans="3:5" ht="15" customHeight="1" x14ac:dyDescent="0.25">
      <c r="C499" s="73"/>
      <c r="D499" s="14"/>
      <c r="E499" s="14"/>
    </row>
    <row r="500" spans="3:5" ht="15" customHeight="1" x14ac:dyDescent="0.25">
      <c r="C500" s="73"/>
      <c r="D500" s="14"/>
      <c r="E500" s="14"/>
    </row>
    <row r="501" spans="3:5" ht="15" customHeight="1" x14ac:dyDescent="0.25">
      <c r="C501" s="73"/>
      <c r="D501" s="14"/>
      <c r="E501" s="14"/>
    </row>
    <row r="502" spans="3:5" ht="15" customHeight="1" x14ac:dyDescent="0.25">
      <c r="C502" s="73"/>
      <c r="D502" s="14"/>
      <c r="E502" s="14"/>
    </row>
    <row r="503" spans="3:5" ht="15" customHeight="1" x14ac:dyDescent="0.25">
      <c r="C503" s="73"/>
      <c r="D503" s="14"/>
      <c r="E503" s="14"/>
    </row>
    <row r="504" spans="3:5" ht="15" customHeight="1" x14ac:dyDescent="0.25">
      <c r="C504" s="73"/>
      <c r="D504" s="14"/>
      <c r="E504" s="14"/>
    </row>
    <row r="505" spans="3:5" ht="15" customHeight="1" x14ac:dyDescent="0.25">
      <c r="C505" s="73"/>
      <c r="D505" s="14"/>
      <c r="E505" s="14"/>
    </row>
    <row r="506" spans="3:5" ht="15" customHeight="1" x14ac:dyDescent="0.25">
      <c r="C506" s="73"/>
      <c r="D506" s="14"/>
      <c r="E506" s="14"/>
    </row>
    <row r="507" spans="3:5" ht="15" customHeight="1" x14ac:dyDescent="0.25">
      <c r="C507" s="73"/>
      <c r="D507" s="14"/>
      <c r="E507" s="14"/>
    </row>
    <row r="508" spans="3:5" ht="15" customHeight="1" x14ac:dyDescent="0.25">
      <c r="C508" s="73"/>
      <c r="D508" s="14"/>
      <c r="E508" s="14"/>
    </row>
    <row r="509" spans="3:5" ht="15" customHeight="1" x14ac:dyDescent="0.25">
      <c r="C509" s="73"/>
      <c r="D509" s="14"/>
      <c r="E509" s="14"/>
    </row>
    <row r="510" spans="3:5" ht="15" customHeight="1" x14ac:dyDescent="0.25">
      <c r="C510" s="73"/>
      <c r="D510" s="14"/>
      <c r="E510" s="14"/>
    </row>
    <row r="511" spans="3:5" ht="15" customHeight="1" x14ac:dyDescent="0.25">
      <c r="C511" s="73"/>
      <c r="D511" s="14"/>
      <c r="E511" s="14"/>
    </row>
    <row r="512" spans="3:5" ht="15" customHeight="1" x14ac:dyDescent="0.25">
      <c r="C512" s="73"/>
      <c r="D512" s="14"/>
      <c r="E512" s="14"/>
    </row>
    <row r="513" spans="3:5" ht="15" customHeight="1" x14ac:dyDescent="0.25">
      <c r="C513" s="73"/>
      <c r="D513" s="14"/>
      <c r="E513" s="14"/>
    </row>
    <row r="514" spans="3:5" ht="15" customHeight="1" x14ac:dyDescent="0.25">
      <c r="C514" s="73"/>
      <c r="D514" s="14"/>
      <c r="E514" s="14"/>
    </row>
    <row r="515" spans="3:5" ht="15" customHeight="1" x14ac:dyDescent="0.25">
      <c r="C515" s="73"/>
      <c r="D515" s="14"/>
      <c r="E515" s="14"/>
    </row>
    <row r="516" spans="3:5" ht="15" customHeight="1" x14ac:dyDescent="0.25">
      <c r="C516" s="73"/>
      <c r="D516" s="14"/>
      <c r="E516" s="14"/>
    </row>
    <row r="517" spans="3:5" ht="15" customHeight="1" x14ac:dyDescent="0.25">
      <c r="C517" s="73"/>
      <c r="D517" s="14"/>
      <c r="E517" s="14"/>
    </row>
    <row r="518" spans="3:5" ht="15" customHeight="1" x14ac:dyDescent="0.25">
      <c r="C518" s="73"/>
      <c r="D518" s="14"/>
      <c r="E518" s="14"/>
    </row>
    <row r="519" spans="3:5" ht="15" customHeight="1" x14ac:dyDescent="0.25">
      <c r="C519" s="73"/>
      <c r="D519" s="14"/>
      <c r="E519" s="14"/>
    </row>
    <row r="520" spans="3:5" ht="15" customHeight="1" x14ac:dyDescent="0.25">
      <c r="C520" s="73"/>
      <c r="D520" s="14"/>
      <c r="E520" s="14"/>
    </row>
    <row r="521" spans="3:5" ht="15" customHeight="1" x14ac:dyDescent="0.25">
      <c r="C521" s="73"/>
      <c r="D521" s="14"/>
      <c r="E521" s="14"/>
    </row>
    <row r="522" spans="3:5" ht="15" customHeight="1" x14ac:dyDescent="0.25">
      <c r="C522" s="73"/>
      <c r="D522" s="14"/>
      <c r="E522" s="14"/>
    </row>
    <row r="523" spans="3:5" ht="15" customHeight="1" x14ac:dyDescent="0.25">
      <c r="C523" s="73"/>
      <c r="D523" s="14"/>
      <c r="E523" s="14"/>
    </row>
    <row r="524" spans="3:5" ht="15" customHeight="1" x14ac:dyDescent="0.25">
      <c r="C524" s="73"/>
      <c r="D524" s="14"/>
      <c r="E524" s="14"/>
    </row>
    <row r="525" spans="3:5" ht="15" customHeight="1" x14ac:dyDescent="0.25">
      <c r="C525" s="73"/>
      <c r="D525" s="14"/>
      <c r="E525" s="14"/>
    </row>
    <row r="526" spans="3:5" ht="15" customHeight="1" x14ac:dyDescent="0.25">
      <c r="C526" s="73"/>
      <c r="D526" s="14"/>
      <c r="E526" s="14"/>
    </row>
    <row r="527" spans="3:5" ht="15" customHeight="1" x14ac:dyDescent="0.25">
      <c r="C527" s="73"/>
      <c r="D527" s="14"/>
      <c r="E527" s="14"/>
    </row>
    <row r="528" spans="3:5" ht="15" customHeight="1" x14ac:dyDescent="0.25">
      <c r="C528" s="73"/>
      <c r="D528" s="14"/>
      <c r="E528" s="14"/>
    </row>
    <row r="529" spans="3:5" ht="15" customHeight="1" x14ac:dyDescent="0.25">
      <c r="C529" s="73"/>
      <c r="D529" s="14"/>
      <c r="E529" s="14"/>
    </row>
    <row r="530" spans="3:5" ht="15" customHeight="1" x14ac:dyDescent="0.25">
      <c r="C530" s="73"/>
      <c r="D530" s="14"/>
      <c r="E530" s="14"/>
    </row>
    <row r="531" spans="3:5" ht="15" customHeight="1" x14ac:dyDescent="0.25">
      <c r="C531" s="73"/>
      <c r="D531" s="14"/>
      <c r="E531" s="14"/>
    </row>
    <row r="532" spans="3:5" ht="15" customHeight="1" x14ac:dyDescent="0.25">
      <c r="C532" s="73"/>
      <c r="D532" s="14"/>
      <c r="E532" s="14"/>
    </row>
    <row r="533" spans="3:5" ht="15" customHeight="1" x14ac:dyDescent="0.25">
      <c r="C533" s="73"/>
      <c r="D533" s="14"/>
      <c r="E533" s="14"/>
    </row>
    <row r="534" spans="3:5" ht="15" customHeight="1" x14ac:dyDescent="0.25">
      <c r="C534" s="73"/>
      <c r="D534" s="14"/>
      <c r="E534" s="14"/>
    </row>
    <row r="535" spans="3:5" ht="15" customHeight="1" x14ac:dyDescent="0.25">
      <c r="C535" s="73"/>
      <c r="D535" s="14"/>
      <c r="E535" s="14"/>
    </row>
    <row r="536" spans="3:5" ht="15" customHeight="1" x14ac:dyDescent="0.25">
      <c r="C536" s="73"/>
      <c r="D536" s="14"/>
      <c r="E536" s="14"/>
    </row>
    <row r="537" spans="3:5" ht="15" customHeight="1" x14ac:dyDescent="0.25">
      <c r="C537" s="73"/>
      <c r="D537" s="14"/>
      <c r="E537" s="14"/>
    </row>
    <row r="538" spans="3:5" ht="15" customHeight="1" x14ac:dyDescent="0.25">
      <c r="C538" s="73"/>
      <c r="D538" s="14"/>
      <c r="E538" s="14"/>
    </row>
    <row r="539" spans="3:5" ht="15" customHeight="1" x14ac:dyDescent="0.25">
      <c r="C539" s="73"/>
      <c r="D539" s="14"/>
      <c r="E539" s="14"/>
    </row>
    <row r="540" spans="3:5" ht="15" customHeight="1" x14ac:dyDescent="0.25">
      <c r="C540" s="73"/>
      <c r="D540" s="14"/>
      <c r="E540" s="14"/>
    </row>
    <row r="541" spans="3:5" ht="15" customHeight="1" x14ac:dyDescent="0.25">
      <c r="C541" s="73"/>
      <c r="D541" s="14"/>
      <c r="E541" s="14"/>
    </row>
    <row r="542" spans="3:5" ht="15" customHeight="1" x14ac:dyDescent="0.25">
      <c r="C542" s="73"/>
      <c r="D542" s="14"/>
      <c r="E542" s="14"/>
    </row>
    <row r="543" spans="3:5" ht="15" customHeight="1" x14ac:dyDescent="0.25">
      <c r="C543" s="73"/>
      <c r="D543" s="14"/>
      <c r="E543" s="14"/>
    </row>
    <row r="544" spans="3:5" ht="15" customHeight="1" x14ac:dyDescent="0.25">
      <c r="C544" s="73"/>
      <c r="D544" s="14"/>
      <c r="E544" s="14"/>
    </row>
    <row r="545" spans="3:5" ht="15" customHeight="1" x14ac:dyDescent="0.25">
      <c r="C545" s="73"/>
      <c r="D545" s="14"/>
      <c r="E545" s="14"/>
    </row>
    <row r="546" spans="3:5" ht="15" customHeight="1" x14ac:dyDescent="0.25">
      <c r="C546" s="73"/>
      <c r="D546" s="14"/>
      <c r="E546" s="14"/>
    </row>
    <row r="547" spans="3:5" ht="15" customHeight="1" x14ac:dyDescent="0.25">
      <c r="C547" s="73"/>
      <c r="D547" s="14"/>
      <c r="E547" s="14"/>
    </row>
    <row r="548" spans="3:5" ht="15" customHeight="1" x14ac:dyDescent="0.25">
      <c r="C548" s="73"/>
      <c r="D548" s="14"/>
      <c r="E548" s="14"/>
    </row>
    <row r="549" spans="3:5" ht="15" customHeight="1" x14ac:dyDescent="0.25">
      <c r="C549" s="73"/>
      <c r="D549" s="14"/>
      <c r="E549" s="14"/>
    </row>
    <row r="550" spans="3:5" ht="15" customHeight="1" x14ac:dyDescent="0.25">
      <c r="C550" s="73"/>
      <c r="D550" s="14"/>
      <c r="E550" s="14"/>
    </row>
    <row r="551" spans="3:5" ht="15" customHeight="1" x14ac:dyDescent="0.25">
      <c r="C551" s="73"/>
      <c r="D551" s="14"/>
      <c r="E551" s="14"/>
    </row>
    <row r="552" spans="3:5" ht="15" customHeight="1" x14ac:dyDescent="0.25">
      <c r="C552" s="73"/>
      <c r="D552" s="14"/>
      <c r="E552" s="14"/>
    </row>
    <row r="553" spans="3:5" ht="15" customHeight="1" x14ac:dyDescent="0.25">
      <c r="C553" s="73"/>
      <c r="D553" s="14"/>
      <c r="E553" s="14"/>
    </row>
    <row r="554" spans="3:5" ht="15" customHeight="1" x14ac:dyDescent="0.25">
      <c r="C554" s="73"/>
      <c r="D554" s="14"/>
      <c r="E554" s="14"/>
    </row>
    <row r="555" spans="3:5" ht="15" customHeight="1" x14ac:dyDescent="0.25">
      <c r="C555" s="73"/>
      <c r="D555" s="14"/>
      <c r="E555" s="14"/>
    </row>
    <row r="556" spans="3:5" ht="15" customHeight="1" x14ac:dyDescent="0.25">
      <c r="C556" s="73"/>
      <c r="D556" s="14"/>
      <c r="E556" s="14"/>
    </row>
    <row r="557" spans="3:5" ht="15" customHeight="1" x14ac:dyDescent="0.25">
      <c r="C557" s="73"/>
      <c r="D557" s="14"/>
      <c r="E557" s="14"/>
    </row>
    <row r="558" spans="3:5" ht="15" customHeight="1" x14ac:dyDescent="0.25">
      <c r="C558" s="73"/>
      <c r="D558" s="14"/>
      <c r="E558" s="14"/>
    </row>
    <row r="559" spans="3:5" ht="15" customHeight="1" x14ac:dyDescent="0.25">
      <c r="C559" s="73"/>
      <c r="D559" s="14"/>
      <c r="E559" s="14"/>
    </row>
    <row r="560" spans="3:5" ht="15" customHeight="1" x14ac:dyDescent="0.25">
      <c r="C560" s="73"/>
      <c r="D560" s="14"/>
      <c r="E560" s="14"/>
    </row>
    <row r="561" spans="3:5" ht="15" customHeight="1" x14ac:dyDescent="0.25">
      <c r="C561" s="73"/>
      <c r="D561" s="14"/>
      <c r="E561" s="14"/>
    </row>
    <row r="562" spans="3:5" ht="15" customHeight="1" x14ac:dyDescent="0.25">
      <c r="C562" s="73"/>
      <c r="D562" s="14"/>
      <c r="E562" s="14"/>
    </row>
    <row r="563" spans="3:5" ht="15" customHeight="1" x14ac:dyDescent="0.25">
      <c r="C563" s="73"/>
      <c r="D563" s="14"/>
      <c r="E563" s="14"/>
    </row>
    <row r="564" spans="3:5" ht="15" customHeight="1" x14ac:dyDescent="0.25">
      <c r="C564" s="73"/>
      <c r="D564" s="14"/>
      <c r="E564" s="14"/>
    </row>
    <row r="565" spans="3:5" ht="15" customHeight="1" x14ac:dyDescent="0.25">
      <c r="C565" s="73"/>
      <c r="D565" s="14"/>
      <c r="E565" s="14"/>
    </row>
    <row r="566" spans="3:5" ht="15" customHeight="1" x14ac:dyDescent="0.25">
      <c r="C566" s="73"/>
      <c r="D566" s="14"/>
      <c r="E566" s="14"/>
    </row>
    <row r="567" spans="3:5" ht="15" customHeight="1" x14ac:dyDescent="0.25">
      <c r="C567" s="73"/>
      <c r="D567" s="14"/>
      <c r="E567" s="14"/>
    </row>
    <row r="568" spans="3:5" ht="15" customHeight="1" x14ac:dyDescent="0.25">
      <c r="C568" s="73"/>
      <c r="D568" s="14"/>
      <c r="E568" s="14"/>
    </row>
    <row r="569" spans="3:5" ht="15" customHeight="1" x14ac:dyDescent="0.25">
      <c r="C569" s="73"/>
      <c r="D569" s="14"/>
      <c r="E569" s="14"/>
    </row>
    <row r="570" spans="3:5" ht="15" customHeight="1" x14ac:dyDescent="0.25">
      <c r="C570" s="73"/>
      <c r="D570" s="14"/>
      <c r="E570" s="14"/>
    </row>
    <row r="571" spans="3:5" ht="15" customHeight="1" x14ac:dyDescent="0.25">
      <c r="C571" s="73"/>
      <c r="D571" s="14"/>
      <c r="E571" s="14"/>
    </row>
    <row r="572" spans="3:5" ht="15" customHeight="1" x14ac:dyDescent="0.25">
      <c r="C572" s="73"/>
      <c r="D572" s="14"/>
      <c r="E572" s="14"/>
    </row>
    <row r="573" spans="3:5" ht="15" customHeight="1" x14ac:dyDescent="0.25">
      <c r="C573" s="73"/>
      <c r="D573" s="14"/>
      <c r="E573" s="14"/>
    </row>
    <row r="574" spans="3:5" ht="15" customHeight="1" x14ac:dyDescent="0.25">
      <c r="C574" s="73"/>
      <c r="D574" s="14"/>
      <c r="E574" s="14"/>
    </row>
    <row r="575" spans="3:5" ht="15" customHeight="1" x14ac:dyDescent="0.25">
      <c r="C575" s="73"/>
      <c r="D575" s="14"/>
      <c r="E575" s="14"/>
    </row>
    <row r="576" spans="3:5" ht="15" customHeight="1" x14ac:dyDescent="0.25">
      <c r="C576" s="73"/>
      <c r="D576" s="14"/>
      <c r="E576" s="14"/>
    </row>
    <row r="577" spans="3:5" ht="15" customHeight="1" x14ac:dyDescent="0.25">
      <c r="C577" s="73"/>
      <c r="D577" s="14"/>
      <c r="E577" s="14"/>
    </row>
    <row r="578" spans="3:5" ht="15" customHeight="1" x14ac:dyDescent="0.25">
      <c r="C578" s="73"/>
      <c r="D578" s="14"/>
      <c r="E578" s="14"/>
    </row>
    <row r="579" spans="3:5" ht="15" customHeight="1" x14ac:dyDescent="0.25">
      <c r="C579" s="73"/>
      <c r="D579" s="14"/>
      <c r="E579" s="14"/>
    </row>
    <row r="580" spans="3:5" ht="15" customHeight="1" x14ac:dyDescent="0.25">
      <c r="C580" s="73"/>
      <c r="D580" s="14"/>
      <c r="E580" s="14"/>
    </row>
    <row r="581" spans="3:5" ht="15" customHeight="1" x14ac:dyDescent="0.25">
      <c r="C581" s="73"/>
      <c r="D581" s="14"/>
      <c r="E581" s="14"/>
    </row>
    <row r="582" spans="3:5" ht="15" customHeight="1" x14ac:dyDescent="0.25">
      <c r="C582" s="73"/>
      <c r="D582" s="14"/>
      <c r="E582" s="14"/>
    </row>
    <row r="583" spans="3:5" ht="15" customHeight="1" x14ac:dyDescent="0.25">
      <c r="C583" s="73"/>
      <c r="D583" s="14"/>
      <c r="E583" s="14"/>
    </row>
    <row r="584" spans="3:5" ht="15" customHeight="1" x14ac:dyDescent="0.25">
      <c r="C584" s="73"/>
      <c r="D584" s="14"/>
      <c r="E584" s="14"/>
    </row>
    <row r="585" spans="3:5" ht="15" customHeight="1" x14ac:dyDescent="0.25">
      <c r="C585" s="73"/>
      <c r="D585" s="14"/>
      <c r="E585" s="14"/>
    </row>
    <row r="586" spans="3:5" ht="15" customHeight="1" x14ac:dyDescent="0.25">
      <c r="C586" s="73"/>
      <c r="D586" s="14"/>
      <c r="E586" s="14"/>
    </row>
    <row r="587" spans="3:5" ht="15" customHeight="1" x14ac:dyDescent="0.25">
      <c r="C587" s="73"/>
      <c r="D587" s="14"/>
      <c r="E587" s="14"/>
    </row>
    <row r="588" spans="3:5" ht="15" customHeight="1" x14ac:dyDescent="0.25">
      <c r="C588" s="73"/>
      <c r="D588" s="14"/>
      <c r="E588" s="14"/>
    </row>
    <row r="589" spans="3:5" ht="15" customHeight="1" x14ac:dyDescent="0.25">
      <c r="C589" s="73"/>
      <c r="D589" s="14"/>
      <c r="E589" s="14"/>
    </row>
    <row r="590" spans="3:5" ht="15" customHeight="1" x14ac:dyDescent="0.25">
      <c r="C590" s="73"/>
      <c r="D590" s="14"/>
      <c r="E590" s="14"/>
    </row>
    <row r="591" spans="3:5" ht="15" customHeight="1" x14ac:dyDescent="0.25">
      <c r="C591" s="73"/>
      <c r="D591" s="14"/>
      <c r="E591" s="14"/>
    </row>
    <row r="592" spans="3:5" ht="15" customHeight="1" x14ac:dyDescent="0.25">
      <c r="C592" s="73"/>
      <c r="D592" s="14"/>
      <c r="E592" s="14"/>
    </row>
    <row r="593" spans="3:5" ht="15" customHeight="1" x14ac:dyDescent="0.25">
      <c r="C593" s="73"/>
      <c r="D593" s="14"/>
      <c r="E593" s="14"/>
    </row>
    <row r="594" spans="3:5" ht="15" customHeight="1" x14ac:dyDescent="0.25">
      <c r="C594" s="73"/>
      <c r="D594" s="14"/>
      <c r="E594" s="14"/>
    </row>
    <row r="595" spans="3:5" ht="15" customHeight="1" x14ac:dyDescent="0.25">
      <c r="C595" s="73"/>
      <c r="D595" s="14"/>
      <c r="E595" s="14"/>
    </row>
    <row r="596" spans="3:5" ht="15" customHeight="1" x14ac:dyDescent="0.25">
      <c r="C596" s="73"/>
      <c r="D596" s="14"/>
      <c r="E596" s="14"/>
    </row>
    <row r="597" spans="3:5" ht="15" customHeight="1" x14ac:dyDescent="0.25">
      <c r="C597" s="73"/>
      <c r="D597" s="14"/>
      <c r="E597" s="14"/>
    </row>
    <row r="598" spans="3:5" ht="15" customHeight="1" x14ac:dyDescent="0.25">
      <c r="C598" s="73"/>
      <c r="D598" s="14"/>
      <c r="E598" s="14"/>
    </row>
    <row r="599" spans="3:5" ht="15" customHeight="1" x14ac:dyDescent="0.25">
      <c r="C599" s="73"/>
      <c r="D599" s="14"/>
      <c r="E599" s="14"/>
    </row>
    <row r="600" spans="3:5" ht="15" customHeight="1" x14ac:dyDescent="0.25">
      <c r="C600" s="73"/>
      <c r="D600" s="14"/>
      <c r="E600" s="14"/>
    </row>
    <row r="601" spans="3:5" ht="15" customHeight="1" x14ac:dyDescent="0.25">
      <c r="C601" s="73"/>
      <c r="D601" s="14"/>
      <c r="E601" s="14"/>
    </row>
    <row r="602" spans="3:5" ht="15" customHeight="1" x14ac:dyDescent="0.25">
      <c r="C602" s="73"/>
      <c r="D602" s="14"/>
      <c r="E602" s="14"/>
    </row>
    <row r="603" spans="3:5" ht="15" customHeight="1" x14ac:dyDescent="0.25">
      <c r="C603" s="73"/>
      <c r="D603" s="14"/>
      <c r="E603" s="14"/>
    </row>
    <row r="604" spans="3:5" ht="15" customHeight="1" x14ac:dyDescent="0.25">
      <c r="C604" s="73"/>
      <c r="D604" s="14"/>
      <c r="E604" s="14"/>
    </row>
    <row r="605" spans="3:5" ht="15" customHeight="1" x14ac:dyDescent="0.25">
      <c r="C605" s="73"/>
      <c r="D605" s="14"/>
      <c r="E605" s="14"/>
    </row>
    <row r="606" spans="3:5" ht="15" customHeight="1" x14ac:dyDescent="0.25">
      <c r="C606" s="73"/>
      <c r="D606" s="14"/>
      <c r="E606" s="14"/>
    </row>
    <row r="607" spans="3:5" ht="15" customHeight="1" x14ac:dyDescent="0.25">
      <c r="C607" s="73"/>
      <c r="D607" s="14"/>
      <c r="E607" s="14"/>
    </row>
    <row r="608" spans="3:5" ht="15" customHeight="1" x14ac:dyDescent="0.25">
      <c r="C608" s="73"/>
      <c r="D608" s="14"/>
      <c r="E608" s="14"/>
    </row>
    <row r="609" spans="3:5" ht="15" customHeight="1" x14ac:dyDescent="0.25">
      <c r="C609" s="73"/>
      <c r="D609" s="14"/>
      <c r="E609" s="14"/>
    </row>
    <row r="610" spans="3:5" ht="15" customHeight="1" x14ac:dyDescent="0.25">
      <c r="C610" s="73"/>
      <c r="D610" s="14"/>
      <c r="E610" s="14"/>
    </row>
    <row r="611" spans="3:5" ht="15" customHeight="1" x14ac:dyDescent="0.25">
      <c r="C611" s="73"/>
      <c r="D611" s="14"/>
      <c r="E611" s="14"/>
    </row>
    <row r="612" spans="3:5" ht="15" customHeight="1" x14ac:dyDescent="0.25">
      <c r="C612" s="73"/>
      <c r="D612" s="14"/>
      <c r="E612" s="14"/>
    </row>
    <row r="613" spans="3:5" ht="15" customHeight="1" x14ac:dyDescent="0.25">
      <c r="C613" s="73"/>
      <c r="D613" s="14"/>
      <c r="E613" s="14"/>
    </row>
    <row r="614" spans="3:5" ht="15" customHeight="1" x14ac:dyDescent="0.25">
      <c r="C614" s="73"/>
      <c r="D614" s="14"/>
      <c r="E614" s="14"/>
    </row>
    <row r="615" spans="3:5" ht="15" customHeight="1" x14ac:dyDescent="0.25">
      <c r="C615" s="73"/>
      <c r="D615" s="14"/>
      <c r="E615" s="14"/>
    </row>
    <row r="616" spans="3:5" ht="15" customHeight="1" x14ac:dyDescent="0.25">
      <c r="C616" s="73"/>
      <c r="D616" s="14"/>
      <c r="E616" s="14"/>
    </row>
    <row r="617" spans="3:5" ht="15" customHeight="1" x14ac:dyDescent="0.25">
      <c r="C617" s="73"/>
      <c r="D617" s="14"/>
      <c r="E617" s="14"/>
    </row>
    <row r="618" spans="3:5" ht="15" customHeight="1" x14ac:dyDescent="0.25">
      <c r="C618" s="73"/>
      <c r="D618" s="14"/>
      <c r="E618" s="14"/>
    </row>
    <row r="619" spans="3:5" ht="15" customHeight="1" x14ac:dyDescent="0.25">
      <c r="C619" s="73"/>
      <c r="D619" s="14"/>
      <c r="E619" s="14"/>
    </row>
    <row r="620" spans="3:5" ht="15" customHeight="1" x14ac:dyDescent="0.25">
      <c r="C620" s="73"/>
      <c r="D620" s="14"/>
      <c r="E620" s="14"/>
    </row>
    <row r="621" spans="3:5" ht="15" customHeight="1" x14ac:dyDescent="0.25">
      <c r="C621" s="73"/>
      <c r="D621" s="14"/>
      <c r="E621" s="14"/>
    </row>
    <row r="622" spans="3:5" ht="15" customHeight="1" x14ac:dyDescent="0.25">
      <c r="C622" s="73"/>
      <c r="D622" s="14"/>
      <c r="E622" s="14"/>
    </row>
    <row r="623" spans="3:5" ht="15" customHeight="1" x14ac:dyDescent="0.25">
      <c r="C623" s="73"/>
      <c r="D623" s="14"/>
      <c r="E623" s="14"/>
    </row>
    <row r="624" spans="3:5" ht="15" customHeight="1" x14ac:dyDescent="0.25">
      <c r="C624" s="73"/>
      <c r="D624" s="14"/>
      <c r="E624" s="14"/>
    </row>
    <row r="625" spans="3:5" ht="15" customHeight="1" x14ac:dyDescent="0.25">
      <c r="C625" s="73"/>
      <c r="D625" s="14"/>
      <c r="E625" s="14"/>
    </row>
    <row r="626" spans="3:5" ht="15" customHeight="1" x14ac:dyDescent="0.25">
      <c r="C626" s="73"/>
      <c r="D626" s="14"/>
      <c r="E626" s="14"/>
    </row>
    <row r="627" spans="3:5" ht="15" customHeight="1" x14ac:dyDescent="0.25">
      <c r="C627" s="73"/>
      <c r="D627" s="14"/>
      <c r="E627" s="14"/>
    </row>
    <row r="628" spans="3:5" ht="15" customHeight="1" x14ac:dyDescent="0.25">
      <c r="C628" s="73"/>
      <c r="D628" s="14"/>
      <c r="E628" s="14"/>
    </row>
    <row r="629" spans="3:5" ht="15" customHeight="1" x14ac:dyDescent="0.25">
      <c r="C629" s="73"/>
      <c r="D629" s="14"/>
      <c r="E629" s="14"/>
    </row>
    <row r="630" spans="3:5" ht="15" customHeight="1" x14ac:dyDescent="0.25">
      <c r="C630" s="73"/>
      <c r="D630" s="14"/>
      <c r="E630" s="14"/>
    </row>
    <row r="631" spans="3:5" ht="15" customHeight="1" x14ac:dyDescent="0.25">
      <c r="C631" s="73"/>
      <c r="D631" s="14"/>
      <c r="E631" s="14"/>
    </row>
    <row r="632" spans="3:5" ht="15" customHeight="1" x14ac:dyDescent="0.25">
      <c r="C632" s="73"/>
      <c r="D632" s="14"/>
      <c r="E632" s="14"/>
    </row>
    <row r="633" spans="3:5" ht="15" customHeight="1" x14ac:dyDescent="0.25">
      <c r="C633" s="73"/>
      <c r="D633" s="14"/>
      <c r="E633" s="14"/>
    </row>
    <row r="634" spans="3:5" ht="15" customHeight="1" x14ac:dyDescent="0.25">
      <c r="C634" s="73"/>
      <c r="D634" s="14"/>
      <c r="E634" s="14"/>
    </row>
    <row r="635" spans="3:5" ht="15" customHeight="1" x14ac:dyDescent="0.25">
      <c r="C635" s="73"/>
      <c r="D635" s="14"/>
      <c r="E635" s="14"/>
    </row>
    <row r="636" spans="3:5" ht="15" customHeight="1" x14ac:dyDescent="0.25">
      <c r="C636" s="73"/>
      <c r="D636" s="14"/>
      <c r="E636" s="14"/>
    </row>
    <row r="637" spans="3:5" ht="15" customHeight="1" x14ac:dyDescent="0.25">
      <c r="C637" s="73"/>
      <c r="D637" s="14"/>
      <c r="E637" s="14"/>
    </row>
    <row r="638" spans="3:5" ht="15" customHeight="1" x14ac:dyDescent="0.25">
      <c r="C638" s="73"/>
      <c r="D638" s="14"/>
      <c r="E638" s="14"/>
    </row>
    <row r="639" spans="3:5" ht="15" customHeight="1" x14ac:dyDescent="0.25">
      <c r="C639" s="73"/>
      <c r="D639" s="14"/>
      <c r="E639" s="14"/>
    </row>
    <row r="640" spans="3:5" ht="15" customHeight="1" x14ac:dyDescent="0.25">
      <c r="C640" s="73"/>
      <c r="D640" s="14"/>
      <c r="E640" s="14"/>
    </row>
    <row r="641" spans="3:5" ht="15" customHeight="1" x14ac:dyDescent="0.25">
      <c r="C641" s="73"/>
      <c r="D641" s="14"/>
      <c r="E641" s="14"/>
    </row>
    <row r="642" spans="3:5" ht="15" customHeight="1" x14ac:dyDescent="0.25">
      <c r="C642" s="73"/>
      <c r="D642" s="14"/>
      <c r="E642" s="14"/>
    </row>
    <row r="643" spans="3:5" ht="15" customHeight="1" x14ac:dyDescent="0.25">
      <c r="C643" s="73"/>
      <c r="D643" s="14"/>
      <c r="E643" s="14"/>
    </row>
    <row r="644" spans="3:5" ht="15" customHeight="1" x14ac:dyDescent="0.25">
      <c r="C644" s="73"/>
      <c r="D644" s="14"/>
      <c r="E644" s="14"/>
    </row>
    <row r="645" spans="3:5" ht="15" customHeight="1" x14ac:dyDescent="0.25">
      <c r="C645" s="73"/>
      <c r="D645" s="14"/>
      <c r="E645" s="14"/>
    </row>
    <row r="646" spans="3:5" ht="15" customHeight="1" x14ac:dyDescent="0.25">
      <c r="C646" s="73"/>
      <c r="D646" s="14"/>
      <c r="E646" s="14"/>
    </row>
    <row r="647" spans="3:5" ht="15" customHeight="1" x14ac:dyDescent="0.25">
      <c r="C647" s="73"/>
      <c r="D647" s="14"/>
      <c r="E647" s="14"/>
    </row>
    <row r="648" spans="3:5" ht="15" customHeight="1" x14ac:dyDescent="0.25">
      <c r="C648" s="73"/>
      <c r="D648" s="14"/>
      <c r="E648" s="14"/>
    </row>
    <row r="649" spans="3:5" ht="15" customHeight="1" x14ac:dyDescent="0.25">
      <c r="C649" s="73"/>
      <c r="D649" s="14"/>
      <c r="E649" s="14"/>
    </row>
    <row r="650" spans="3:5" ht="15" customHeight="1" x14ac:dyDescent="0.25">
      <c r="C650" s="73"/>
      <c r="D650" s="14"/>
      <c r="E650" s="14"/>
    </row>
    <row r="651" spans="3:5" ht="15" customHeight="1" x14ac:dyDescent="0.25">
      <c r="C651" s="73"/>
      <c r="D651" s="14"/>
      <c r="E651" s="14"/>
    </row>
    <row r="652" spans="3:5" ht="15" customHeight="1" x14ac:dyDescent="0.25">
      <c r="C652" s="73"/>
      <c r="D652" s="14"/>
      <c r="E652" s="14"/>
    </row>
    <row r="653" spans="3:5" ht="15" customHeight="1" x14ac:dyDescent="0.25">
      <c r="C653" s="73"/>
      <c r="D653" s="14"/>
      <c r="E653" s="14"/>
    </row>
    <row r="654" spans="3:5" ht="15" customHeight="1" x14ac:dyDescent="0.25">
      <c r="C654" s="73"/>
      <c r="D654" s="14"/>
      <c r="E654" s="14"/>
    </row>
    <row r="655" spans="3:5" ht="15" customHeight="1" x14ac:dyDescent="0.25">
      <c r="C655" s="73"/>
      <c r="D655" s="14"/>
      <c r="E655" s="14"/>
    </row>
    <row r="656" spans="3:5" ht="15" customHeight="1" x14ac:dyDescent="0.25">
      <c r="C656" s="73"/>
      <c r="D656" s="14"/>
      <c r="E656" s="14"/>
    </row>
    <row r="657" spans="3:5" ht="15" customHeight="1" x14ac:dyDescent="0.25">
      <c r="C657" s="73"/>
      <c r="D657" s="14"/>
      <c r="E657" s="14"/>
    </row>
    <row r="658" spans="3:5" ht="15" customHeight="1" x14ac:dyDescent="0.25">
      <c r="C658" s="73"/>
      <c r="D658" s="14"/>
      <c r="E658" s="14"/>
    </row>
    <row r="659" spans="3:5" ht="15" customHeight="1" x14ac:dyDescent="0.25">
      <c r="C659" s="73"/>
      <c r="D659" s="14"/>
      <c r="E659" s="14"/>
    </row>
    <row r="660" spans="3:5" ht="15" customHeight="1" x14ac:dyDescent="0.25">
      <c r="C660" s="73"/>
      <c r="D660" s="14"/>
      <c r="E660" s="14"/>
    </row>
    <row r="661" spans="3:5" ht="15" customHeight="1" x14ac:dyDescent="0.25">
      <c r="C661" s="73"/>
      <c r="D661" s="14"/>
      <c r="E661" s="14"/>
    </row>
    <row r="662" spans="3:5" ht="15" customHeight="1" x14ac:dyDescent="0.25">
      <c r="C662" s="73"/>
      <c r="D662" s="14"/>
      <c r="E662" s="14"/>
    </row>
    <row r="663" spans="3:5" ht="15" customHeight="1" x14ac:dyDescent="0.25">
      <c r="C663" s="73"/>
      <c r="D663" s="14"/>
      <c r="E663" s="14"/>
    </row>
    <row r="664" spans="3:5" ht="15" customHeight="1" x14ac:dyDescent="0.25">
      <c r="C664" s="73"/>
      <c r="D664" s="14"/>
      <c r="E664" s="14"/>
    </row>
    <row r="665" spans="3:5" ht="15" customHeight="1" x14ac:dyDescent="0.25">
      <c r="C665" s="73"/>
      <c r="D665" s="14"/>
      <c r="E665" s="14"/>
    </row>
    <row r="666" spans="3:5" ht="15" customHeight="1" x14ac:dyDescent="0.25">
      <c r="C666" s="73"/>
      <c r="D666" s="14"/>
      <c r="E666" s="14"/>
    </row>
    <row r="667" spans="3:5" ht="15" customHeight="1" x14ac:dyDescent="0.25">
      <c r="C667" s="73"/>
      <c r="D667" s="14"/>
      <c r="E667" s="14"/>
    </row>
    <row r="668" spans="3:5" ht="15" customHeight="1" x14ac:dyDescent="0.25">
      <c r="C668" s="73"/>
      <c r="D668" s="14"/>
      <c r="E668" s="14"/>
    </row>
    <row r="669" spans="3:5" ht="15" customHeight="1" x14ac:dyDescent="0.25">
      <c r="C669" s="73"/>
      <c r="D669" s="14"/>
      <c r="E669" s="14"/>
    </row>
    <row r="670" spans="3:5" ht="15" customHeight="1" x14ac:dyDescent="0.25">
      <c r="C670" s="73"/>
      <c r="D670" s="14"/>
      <c r="E670" s="14"/>
    </row>
    <row r="671" spans="3:5" ht="15" customHeight="1" x14ac:dyDescent="0.25">
      <c r="C671" s="73"/>
      <c r="D671" s="14"/>
      <c r="E671" s="14"/>
    </row>
    <row r="672" spans="3:5" ht="15" customHeight="1" x14ac:dyDescent="0.25">
      <c r="C672" s="73"/>
      <c r="D672" s="14"/>
      <c r="E672" s="14"/>
    </row>
    <row r="673" spans="3:5" ht="15" customHeight="1" x14ac:dyDescent="0.25">
      <c r="C673" s="73"/>
      <c r="D673" s="14"/>
      <c r="E673" s="14"/>
    </row>
    <row r="674" spans="3:5" ht="15" customHeight="1" x14ac:dyDescent="0.25">
      <c r="C674" s="73"/>
      <c r="D674" s="14"/>
      <c r="E674" s="14"/>
    </row>
    <row r="675" spans="3:5" ht="15" customHeight="1" x14ac:dyDescent="0.25">
      <c r="C675" s="73"/>
      <c r="D675" s="14"/>
      <c r="E675" s="14"/>
    </row>
    <row r="676" spans="3:5" ht="15" customHeight="1" x14ac:dyDescent="0.25">
      <c r="C676" s="73"/>
      <c r="D676" s="14"/>
      <c r="E676" s="14"/>
    </row>
    <row r="677" spans="3:5" ht="15" customHeight="1" x14ac:dyDescent="0.25">
      <c r="C677" s="73"/>
      <c r="D677" s="14"/>
      <c r="E677" s="14"/>
    </row>
    <row r="678" spans="3:5" ht="15" customHeight="1" x14ac:dyDescent="0.25">
      <c r="C678" s="73"/>
      <c r="D678" s="14"/>
      <c r="E678" s="14"/>
    </row>
    <row r="679" spans="3:5" ht="15" customHeight="1" x14ac:dyDescent="0.25">
      <c r="C679" s="73"/>
      <c r="D679" s="14"/>
      <c r="E679" s="14"/>
    </row>
    <row r="680" spans="3:5" ht="15" customHeight="1" x14ac:dyDescent="0.25">
      <c r="C680" s="73"/>
      <c r="D680" s="14"/>
      <c r="E680" s="14"/>
    </row>
    <row r="681" spans="3:5" ht="15" customHeight="1" x14ac:dyDescent="0.25">
      <c r="C681" s="73"/>
      <c r="D681" s="14"/>
      <c r="E681" s="14"/>
    </row>
    <row r="682" spans="3:5" ht="15" customHeight="1" x14ac:dyDescent="0.25">
      <c r="C682" s="73"/>
      <c r="D682" s="14"/>
      <c r="E682" s="14"/>
    </row>
    <row r="683" spans="3:5" ht="15" customHeight="1" x14ac:dyDescent="0.25">
      <c r="C683" s="73"/>
      <c r="D683" s="14"/>
      <c r="E683" s="14"/>
    </row>
    <row r="684" spans="3:5" ht="15" customHeight="1" x14ac:dyDescent="0.25">
      <c r="C684" s="73"/>
      <c r="D684" s="14"/>
      <c r="E684" s="14"/>
    </row>
    <row r="685" spans="3:5" ht="15" customHeight="1" x14ac:dyDescent="0.25">
      <c r="C685" s="73"/>
      <c r="D685" s="14"/>
      <c r="E685" s="14"/>
    </row>
    <row r="686" spans="3:5" ht="15" customHeight="1" x14ac:dyDescent="0.25">
      <c r="C686" s="73"/>
      <c r="D686" s="14"/>
      <c r="E686" s="14"/>
    </row>
    <row r="687" spans="3:5" ht="15" customHeight="1" x14ac:dyDescent="0.25">
      <c r="C687" s="73"/>
      <c r="D687" s="14"/>
      <c r="E687" s="14"/>
    </row>
    <row r="688" spans="3:5" ht="15" customHeight="1" x14ac:dyDescent="0.25">
      <c r="C688" s="73"/>
      <c r="D688" s="14"/>
      <c r="E688" s="14"/>
    </row>
    <row r="689" spans="3:5" ht="15" customHeight="1" x14ac:dyDescent="0.25">
      <c r="C689" s="73"/>
      <c r="D689" s="14"/>
      <c r="E689" s="14"/>
    </row>
    <row r="690" spans="3:5" ht="15" customHeight="1" x14ac:dyDescent="0.25">
      <c r="C690" s="73"/>
      <c r="D690" s="14"/>
      <c r="E690" s="14"/>
    </row>
    <row r="691" spans="3:5" ht="15" customHeight="1" x14ac:dyDescent="0.25">
      <c r="C691" s="73"/>
      <c r="D691" s="14"/>
      <c r="E691" s="14"/>
    </row>
    <row r="692" spans="3:5" ht="15" customHeight="1" x14ac:dyDescent="0.25">
      <c r="C692" s="73"/>
      <c r="D692" s="14"/>
      <c r="E692" s="14"/>
    </row>
    <row r="693" spans="3:5" ht="15" customHeight="1" x14ac:dyDescent="0.25">
      <c r="C693" s="73"/>
      <c r="D693" s="14"/>
      <c r="E693" s="14"/>
    </row>
    <row r="694" spans="3:5" ht="15" customHeight="1" x14ac:dyDescent="0.25">
      <c r="C694" s="73"/>
      <c r="D694" s="14"/>
      <c r="E694" s="14"/>
    </row>
    <row r="695" spans="3:5" ht="15" customHeight="1" x14ac:dyDescent="0.25">
      <c r="C695" s="73"/>
      <c r="D695" s="14"/>
      <c r="E695" s="14"/>
    </row>
    <row r="696" spans="3:5" ht="15" customHeight="1" x14ac:dyDescent="0.25">
      <c r="C696" s="73"/>
      <c r="D696" s="14"/>
      <c r="E696" s="14"/>
    </row>
    <row r="697" spans="3:5" ht="15" customHeight="1" x14ac:dyDescent="0.25">
      <c r="C697" s="73"/>
      <c r="D697" s="14"/>
      <c r="E697" s="14"/>
    </row>
    <row r="698" spans="3:5" ht="15" customHeight="1" x14ac:dyDescent="0.25">
      <c r="C698" s="73"/>
      <c r="D698" s="14"/>
      <c r="E698" s="14"/>
    </row>
    <row r="699" spans="3:5" ht="15" customHeight="1" x14ac:dyDescent="0.25">
      <c r="C699" s="73"/>
      <c r="D699" s="14"/>
      <c r="E699" s="14"/>
    </row>
    <row r="700" spans="3:5" ht="15" customHeight="1" x14ac:dyDescent="0.25">
      <c r="C700" s="73"/>
      <c r="D700" s="14"/>
      <c r="E700" s="14"/>
    </row>
    <row r="701" spans="3:5" ht="15" customHeight="1" x14ac:dyDescent="0.25">
      <c r="C701" s="73"/>
      <c r="D701" s="14"/>
      <c r="E701" s="14"/>
    </row>
    <row r="702" spans="3:5" ht="15" customHeight="1" x14ac:dyDescent="0.25">
      <c r="C702" s="73"/>
      <c r="D702" s="14"/>
      <c r="E702" s="14"/>
    </row>
    <row r="703" spans="3:5" ht="15" customHeight="1" x14ac:dyDescent="0.25">
      <c r="C703" s="73"/>
      <c r="D703" s="14"/>
      <c r="E703" s="14"/>
    </row>
    <row r="704" spans="3:5" ht="15" customHeight="1" x14ac:dyDescent="0.25">
      <c r="C704" s="73"/>
      <c r="D704" s="14"/>
      <c r="E704" s="14"/>
    </row>
    <row r="705" spans="3:5" ht="15" customHeight="1" x14ac:dyDescent="0.25">
      <c r="C705" s="73"/>
      <c r="D705" s="14"/>
      <c r="E705" s="14"/>
    </row>
    <row r="706" spans="3:5" ht="15" customHeight="1" x14ac:dyDescent="0.25">
      <c r="C706" s="73"/>
      <c r="D706" s="14"/>
      <c r="E706" s="14"/>
    </row>
    <row r="707" spans="3:5" ht="15" customHeight="1" x14ac:dyDescent="0.25">
      <c r="C707" s="73"/>
      <c r="D707" s="14"/>
      <c r="E707" s="14"/>
    </row>
    <row r="708" spans="3:5" ht="15" customHeight="1" x14ac:dyDescent="0.25">
      <c r="C708" s="73"/>
      <c r="D708" s="14"/>
      <c r="E708" s="14"/>
    </row>
    <row r="709" spans="3:5" ht="15" customHeight="1" x14ac:dyDescent="0.25">
      <c r="C709" s="73"/>
      <c r="D709" s="14"/>
      <c r="E709" s="14"/>
    </row>
    <row r="710" spans="3:5" ht="15" customHeight="1" x14ac:dyDescent="0.25">
      <c r="C710" s="73"/>
      <c r="D710" s="14"/>
      <c r="E710" s="14"/>
    </row>
    <row r="711" spans="3:5" ht="15" customHeight="1" x14ac:dyDescent="0.25">
      <c r="C711" s="73"/>
      <c r="D711" s="14"/>
      <c r="E711" s="14"/>
    </row>
    <row r="712" spans="3:5" ht="15" customHeight="1" x14ac:dyDescent="0.25">
      <c r="C712" s="73"/>
      <c r="D712" s="14"/>
      <c r="E712" s="14"/>
    </row>
    <row r="713" spans="3:5" ht="15" customHeight="1" x14ac:dyDescent="0.25">
      <c r="C713" s="73"/>
      <c r="D713" s="14"/>
      <c r="E713" s="14"/>
    </row>
    <row r="714" spans="3:5" ht="15" customHeight="1" x14ac:dyDescent="0.25">
      <c r="C714" s="73"/>
      <c r="D714" s="14"/>
      <c r="E714" s="14"/>
    </row>
    <row r="715" spans="3:5" ht="15" customHeight="1" x14ac:dyDescent="0.25">
      <c r="C715" s="73"/>
      <c r="D715" s="14"/>
      <c r="E715" s="14"/>
    </row>
    <row r="716" spans="3:5" ht="15" customHeight="1" x14ac:dyDescent="0.25">
      <c r="C716" s="73"/>
      <c r="D716" s="14"/>
      <c r="E716" s="14"/>
    </row>
    <row r="717" spans="3:5" ht="15" customHeight="1" x14ac:dyDescent="0.25">
      <c r="C717" s="73"/>
      <c r="D717" s="14"/>
      <c r="E717" s="14"/>
    </row>
    <row r="718" spans="3:5" ht="15" customHeight="1" x14ac:dyDescent="0.25">
      <c r="C718" s="73"/>
      <c r="D718" s="14"/>
      <c r="E718" s="14"/>
    </row>
    <row r="719" spans="3:5" ht="15" customHeight="1" x14ac:dyDescent="0.25">
      <c r="C719" s="73"/>
      <c r="D719" s="14"/>
      <c r="E719" s="14"/>
    </row>
    <row r="720" spans="3:5" ht="15" customHeight="1" x14ac:dyDescent="0.25">
      <c r="C720" s="73"/>
      <c r="D720" s="14"/>
      <c r="E720" s="14"/>
    </row>
    <row r="721" spans="3:5" ht="15" customHeight="1" x14ac:dyDescent="0.25">
      <c r="C721" s="73"/>
      <c r="D721" s="14"/>
      <c r="E721" s="14"/>
    </row>
    <row r="722" spans="3:5" ht="15" customHeight="1" x14ac:dyDescent="0.25">
      <c r="C722" s="73"/>
      <c r="D722" s="14"/>
      <c r="E722" s="14"/>
    </row>
    <row r="723" spans="3:5" ht="15" customHeight="1" x14ac:dyDescent="0.25">
      <c r="C723" s="73"/>
      <c r="D723" s="14"/>
      <c r="E723" s="14"/>
    </row>
    <row r="724" spans="3:5" ht="15" customHeight="1" x14ac:dyDescent="0.25">
      <c r="C724" s="73"/>
      <c r="D724" s="14"/>
      <c r="E724" s="14"/>
    </row>
    <row r="725" spans="3:5" ht="15" customHeight="1" x14ac:dyDescent="0.25">
      <c r="C725" s="73"/>
      <c r="D725" s="14"/>
      <c r="E725" s="14"/>
    </row>
    <row r="726" spans="3:5" ht="15" customHeight="1" x14ac:dyDescent="0.25">
      <c r="C726" s="73"/>
      <c r="D726" s="14"/>
      <c r="E726" s="14"/>
    </row>
    <row r="727" spans="3:5" ht="15" customHeight="1" x14ac:dyDescent="0.25">
      <c r="C727" s="73"/>
      <c r="D727" s="14"/>
      <c r="E727" s="14"/>
    </row>
    <row r="728" spans="3:5" ht="15" customHeight="1" x14ac:dyDescent="0.25">
      <c r="C728" s="73"/>
      <c r="D728" s="14"/>
      <c r="E728" s="14"/>
    </row>
    <row r="729" spans="3:5" ht="15" customHeight="1" x14ac:dyDescent="0.25">
      <c r="C729" s="73"/>
      <c r="D729" s="14"/>
      <c r="E729" s="14"/>
    </row>
    <row r="730" spans="3:5" ht="15" customHeight="1" x14ac:dyDescent="0.25">
      <c r="C730" s="73"/>
      <c r="D730" s="14"/>
      <c r="E730" s="14"/>
    </row>
    <row r="731" spans="3:5" ht="15" customHeight="1" x14ac:dyDescent="0.25">
      <c r="C731" s="73"/>
      <c r="D731" s="14"/>
      <c r="E731" s="14"/>
    </row>
    <row r="732" spans="3:5" ht="15" customHeight="1" x14ac:dyDescent="0.25">
      <c r="C732" s="73"/>
      <c r="D732" s="14"/>
      <c r="E732" s="14"/>
    </row>
    <row r="733" spans="3:5" ht="15" customHeight="1" x14ac:dyDescent="0.25">
      <c r="C733" s="73"/>
      <c r="D733" s="14"/>
      <c r="E733" s="14"/>
    </row>
    <row r="734" spans="3:5" ht="15" customHeight="1" x14ac:dyDescent="0.25">
      <c r="C734" s="73"/>
      <c r="D734" s="14"/>
      <c r="E734" s="14"/>
    </row>
    <row r="735" spans="3:5" ht="15" customHeight="1" x14ac:dyDescent="0.25">
      <c r="C735" s="73"/>
      <c r="D735" s="14"/>
      <c r="E735" s="14"/>
    </row>
    <row r="736" spans="3:5" ht="15" customHeight="1" x14ac:dyDescent="0.25">
      <c r="C736" s="73"/>
      <c r="D736" s="14"/>
      <c r="E736" s="14"/>
    </row>
    <row r="737" spans="3:5" ht="15" customHeight="1" x14ac:dyDescent="0.25">
      <c r="C737" s="73"/>
      <c r="D737" s="14"/>
      <c r="E737" s="14"/>
    </row>
    <row r="738" spans="3:5" ht="15" customHeight="1" x14ac:dyDescent="0.25">
      <c r="C738" s="73"/>
      <c r="D738" s="14"/>
      <c r="E738" s="14"/>
    </row>
    <row r="739" spans="3:5" ht="15" customHeight="1" x14ac:dyDescent="0.25">
      <c r="C739" s="73"/>
      <c r="D739" s="14"/>
      <c r="E739" s="14"/>
    </row>
    <row r="740" spans="3:5" ht="15" customHeight="1" x14ac:dyDescent="0.25">
      <c r="C740" s="73"/>
      <c r="D740" s="14"/>
      <c r="E740" s="14"/>
    </row>
    <row r="741" spans="3:5" ht="15" customHeight="1" x14ac:dyDescent="0.25">
      <c r="C741" s="73"/>
      <c r="D741" s="14"/>
      <c r="E741" s="14"/>
    </row>
    <row r="742" spans="3:5" ht="15" customHeight="1" x14ac:dyDescent="0.25">
      <c r="C742" s="73"/>
      <c r="D742" s="14"/>
      <c r="E742" s="14"/>
    </row>
    <row r="743" spans="3:5" ht="15" customHeight="1" x14ac:dyDescent="0.25">
      <c r="C743" s="73"/>
      <c r="D743" s="14"/>
      <c r="E743" s="14"/>
    </row>
    <row r="744" spans="3:5" ht="15" customHeight="1" x14ac:dyDescent="0.25">
      <c r="C744" s="73"/>
      <c r="D744" s="14"/>
      <c r="E744" s="14"/>
    </row>
    <row r="745" spans="3:5" ht="15" customHeight="1" x14ac:dyDescent="0.25">
      <c r="C745" s="73"/>
      <c r="D745" s="14"/>
      <c r="E745" s="14"/>
    </row>
    <row r="746" spans="3:5" ht="15" customHeight="1" x14ac:dyDescent="0.25">
      <c r="C746" s="73"/>
      <c r="D746" s="14"/>
      <c r="E746" s="14"/>
    </row>
    <row r="747" spans="3:5" ht="15" customHeight="1" x14ac:dyDescent="0.25">
      <c r="C747" s="73"/>
      <c r="D747" s="14"/>
      <c r="E747" s="14"/>
    </row>
    <row r="748" spans="3:5" ht="15" customHeight="1" x14ac:dyDescent="0.25">
      <c r="C748" s="73"/>
      <c r="D748" s="14"/>
      <c r="E748" s="14"/>
    </row>
    <row r="749" spans="3:5" ht="15" customHeight="1" x14ac:dyDescent="0.25">
      <c r="C749" s="73"/>
      <c r="D749" s="14"/>
      <c r="E749" s="14"/>
    </row>
    <row r="750" spans="3:5" ht="15" customHeight="1" x14ac:dyDescent="0.25">
      <c r="C750" s="73"/>
      <c r="D750" s="14"/>
      <c r="E750" s="14"/>
    </row>
    <row r="751" spans="3:5" ht="15" customHeight="1" x14ac:dyDescent="0.25">
      <c r="C751" s="73"/>
      <c r="D751" s="14"/>
      <c r="E751" s="14"/>
    </row>
    <row r="752" spans="3:5" ht="15" customHeight="1" x14ac:dyDescent="0.25">
      <c r="C752" s="73"/>
      <c r="D752" s="14"/>
      <c r="E752" s="14"/>
    </row>
    <row r="753" spans="3:5" ht="15" customHeight="1" x14ac:dyDescent="0.25">
      <c r="C753" s="73"/>
      <c r="D753" s="14"/>
      <c r="E753" s="14"/>
    </row>
    <row r="754" spans="3:5" ht="15" customHeight="1" x14ac:dyDescent="0.25">
      <c r="C754" s="73"/>
      <c r="D754" s="14"/>
      <c r="E754" s="14"/>
    </row>
    <row r="755" spans="3:5" ht="15" customHeight="1" x14ac:dyDescent="0.25">
      <c r="C755" s="73"/>
      <c r="D755" s="14"/>
      <c r="E755" s="14"/>
    </row>
    <row r="756" spans="3:5" ht="15" customHeight="1" x14ac:dyDescent="0.25">
      <c r="C756" s="73"/>
      <c r="D756" s="14"/>
      <c r="E756" s="14"/>
    </row>
    <row r="757" spans="3:5" ht="15" customHeight="1" x14ac:dyDescent="0.25">
      <c r="C757" s="73"/>
      <c r="D757" s="14"/>
    </row>
    <row r="758" spans="3:5" ht="15" customHeight="1" x14ac:dyDescent="0.25">
      <c r="C758" s="73"/>
      <c r="D758" s="14"/>
    </row>
    <row r="759" spans="3:5" ht="15" customHeight="1" x14ac:dyDescent="0.25">
      <c r="C759" s="73"/>
      <c r="D759" s="14"/>
    </row>
    <row r="760" spans="3:5" ht="15" customHeight="1" x14ac:dyDescent="0.25">
      <c r="C760" s="73"/>
      <c r="D760" s="14"/>
    </row>
    <row r="761" spans="3:5" ht="15" customHeight="1" x14ac:dyDescent="0.25">
      <c r="C761" s="73"/>
      <c r="D761" s="14"/>
    </row>
    <row r="762" spans="3:5" ht="15" customHeight="1" x14ac:dyDescent="0.25">
      <c r="C762" s="73"/>
      <c r="D762" s="14"/>
    </row>
    <row r="763" spans="3:5" ht="15" customHeight="1" x14ac:dyDescent="0.25">
      <c r="C763" s="73"/>
      <c r="D763" s="14"/>
    </row>
    <row r="764" spans="3:5" ht="15" customHeight="1" x14ac:dyDescent="0.25">
      <c r="C764" s="73"/>
      <c r="D764" s="14"/>
    </row>
    <row r="765" spans="3:5" ht="15" customHeight="1" x14ac:dyDescent="0.25">
      <c r="C765" s="73"/>
      <c r="D765" s="14"/>
    </row>
    <row r="766" spans="3:5" ht="15" customHeight="1" x14ac:dyDescent="0.25">
      <c r="C766" s="73"/>
      <c r="D766" s="14"/>
    </row>
    <row r="767" spans="3:5" ht="15" customHeight="1" x14ac:dyDescent="0.25">
      <c r="C767" s="73"/>
      <c r="D767" s="14"/>
    </row>
    <row r="768" spans="3:5" ht="15" customHeight="1" x14ac:dyDescent="0.25">
      <c r="C768" s="73"/>
      <c r="D768" s="14"/>
    </row>
    <row r="769" spans="3:4" ht="15" customHeight="1" x14ac:dyDescent="0.25">
      <c r="C769" s="73"/>
      <c r="D769" s="14"/>
    </row>
    <row r="770" spans="3:4" ht="15" customHeight="1" x14ac:dyDescent="0.25">
      <c r="C770" s="73"/>
      <c r="D770" s="14"/>
    </row>
    <row r="771" spans="3:4" ht="15" customHeight="1" x14ac:dyDescent="0.25">
      <c r="C771" s="73"/>
      <c r="D771" s="14"/>
    </row>
    <row r="772" spans="3:4" ht="15" customHeight="1" x14ac:dyDescent="0.25">
      <c r="C772" s="73"/>
      <c r="D772" s="14"/>
    </row>
    <row r="773" spans="3:4" ht="15" customHeight="1" x14ac:dyDescent="0.25">
      <c r="C773" s="73"/>
      <c r="D773" s="14"/>
    </row>
    <row r="774" spans="3:4" ht="15" customHeight="1" x14ac:dyDescent="0.25">
      <c r="C774" s="73"/>
      <c r="D774" s="14"/>
    </row>
    <row r="775" spans="3:4" ht="15" customHeight="1" x14ac:dyDescent="0.25">
      <c r="C775" s="73"/>
      <c r="D775" s="14"/>
    </row>
    <row r="776" spans="3:4" ht="15" customHeight="1" x14ac:dyDescent="0.25">
      <c r="C776" s="73"/>
      <c r="D776" s="14"/>
    </row>
    <row r="777" spans="3:4" ht="15" customHeight="1" x14ac:dyDescent="0.25">
      <c r="C777" s="73"/>
      <c r="D777" s="14"/>
    </row>
    <row r="778" spans="3:4" ht="15" customHeight="1" x14ac:dyDescent="0.25">
      <c r="C778" s="73"/>
      <c r="D778" s="14"/>
    </row>
    <row r="779" spans="3:4" ht="15" customHeight="1" x14ac:dyDescent="0.25">
      <c r="C779" s="73"/>
      <c r="D779" s="14"/>
    </row>
    <row r="780" spans="3:4" ht="15" customHeight="1" x14ac:dyDescent="0.25">
      <c r="C780" s="73"/>
      <c r="D780" s="14"/>
    </row>
    <row r="781" spans="3:4" ht="15" customHeight="1" x14ac:dyDescent="0.25">
      <c r="C781" s="73"/>
      <c r="D781" s="14"/>
    </row>
    <row r="782" spans="3:4" ht="15" customHeight="1" x14ac:dyDescent="0.25">
      <c r="C782" s="73"/>
      <c r="D782" s="14"/>
    </row>
    <row r="783" spans="3:4" ht="15" customHeight="1" x14ac:dyDescent="0.25">
      <c r="C783" s="73"/>
      <c r="D783" s="14"/>
    </row>
    <row r="784" spans="3:4" ht="15" customHeight="1" x14ac:dyDescent="0.25">
      <c r="C784" s="73"/>
      <c r="D784" s="14"/>
    </row>
    <row r="785" spans="3:4" ht="15" customHeight="1" x14ac:dyDescent="0.25">
      <c r="C785" s="73"/>
      <c r="D785" s="14"/>
    </row>
    <row r="786" spans="3:4" ht="15" customHeight="1" x14ac:dyDescent="0.25">
      <c r="C786" s="73"/>
      <c r="D786" s="14"/>
    </row>
    <row r="787" spans="3:4" ht="15" customHeight="1" x14ac:dyDescent="0.25">
      <c r="C787" s="73"/>
      <c r="D787" s="14"/>
    </row>
    <row r="788" spans="3:4" ht="15" customHeight="1" x14ac:dyDescent="0.25">
      <c r="C788" s="73"/>
      <c r="D788" s="14"/>
    </row>
    <row r="789" spans="3:4" ht="15" customHeight="1" x14ac:dyDescent="0.25">
      <c r="C789" s="73"/>
      <c r="D789" s="14"/>
    </row>
    <row r="790" spans="3:4" ht="15" customHeight="1" x14ac:dyDescent="0.25">
      <c r="C790" s="73"/>
      <c r="D790" s="14"/>
    </row>
    <row r="791" spans="3:4" ht="15" customHeight="1" x14ac:dyDescent="0.25">
      <c r="C791" s="73"/>
      <c r="D791" s="14"/>
    </row>
    <row r="792" spans="3:4" ht="15" customHeight="1" x14ac:dyDescent="0.25">
      <c r="C792" s="73"/>
      <c r="D792" s="14"/>
    </row>
    <row r="793" spans="3:4" ht="15" customHeight="1" x14ac:dyDescent="0.25">
      <c r="C793" s="73"/>
      <c r="D793" s="14"/>
    </row>
    <row r="794" spans="3:4" ht="15" customHeight="1" x14ac:dyDescent="0.25">
      <c r="C794" s="73"/>
      <c r="D794" s="14"/>
    </row>
    <row r="795" spans="3:4" ht="15" customHeight="1" x14ac:dyDescent="0.25">
      <c r="C795" s="73"/>
      <c r="D795" s="14"/>
    </row>
    <row r="796" spans="3:4" ht="15" customHeight="1" x14ac:dyDescent="0.25">
      <c r="C796" s="73"/>
      <c r="D796" s="14"/>
    </row>
    <row r="797" spans="3:4" ht="15" customHeight="1" x14ac:dyDescent="0.25">
      <c r="C797" s="73"/>
      <c r="D797" s="14"/>
    </row>
    <row r="798" spans="3:4" ht="15" customHeight="1" x14ac:dyDescent="0.25">
      <c r="C798" s="73"/>
      <c r="D798" s="14"/>
    </row>
    <row r="799" spans="3:4" ht="15" customHeight="1" x14ac:dyDescent="0.25">
      <c r="C799" s="73"/>
      <c r="D799" s="14"/>
    </row>
    <row r="800" spans="3:4" ht="15" customHeight="1" x14ac:dyDescent="0.25">
      <c r="C800" s="73"/>
      <c r="D800" s="14"/>
    </row>
    <row r="801" spans="3:4" ht="15" customHeight="1" x14ac:dyDescent="0.25">
      <c r="C801" s="73"/>
      <c r="D801" s="14"/>
    </row>
    <row r="802" spans="3:4" ht="15" customHeight="1" x14ac:dyDescent="0.25">
      <c r="C802" s="73"/>
      <c r="D802" s="14"/>
    </row>
    <row r="803" spans="3:4" ht="15" customHeight="1" x14ac:dyDescent="0.25">
      <c r="C803" s="73"/>
      <c r="D803" s="14"/>
    </row>
    <row r="804" spans="3:4" ht="15" customHeight="1" x14ac:dyDescent="0.25">
      <c r="C804" s="73"/>
      <c r="D804" s="14"/>
    </row>
    <row r="805" spans="3:4" ht="15" customHeight="1" x14ac:dyDescent="0.25">
      <c r="C805" s="73"/>
      <c r="D805" s="14"/>
    </row>
    <row r="806" spans="3:4" ht="15" customHeight="1" x14ac:dyDescent="0.25">
      <c r="C806" s="73"/>
      <c r="D806" s="14"/>
    </row>
    <row r="807" spans="3:4" ht="15" customHeight="1" x14ac:dyDescent="0.25">
      <c r="C807" s="73"/>
      <c r="D807" s="14"/>
    </row>
    <row r="808" spans="3:4" ht="15" customHeight="1" x14ac:dyDescent="0.25">
      <c r="C808" s="73"/>
      <c r="D808" s="14"/>
    </row>
    <row r="809" spans="3:4" ht="15" customHeight="1" x14ac:dyDescent="0.25">
      <c r="C809" s="73"/>
      <c r="D809" s="14"/>
    </row>
    <row r="810" spans="3:4" ht="15" customHeight="1" x14ac:dyDescent="0.25">
      <c r="C810" s="73"/>
      <c r="D810" s="14"/>
    </row>
    <row r="811" spans="3:4" ht="15" customHeight="1" x14ac:dyDescent="0.25">
      <c r="C811" s="73"/>
      <c r="D811" s="14"/>
    </row>
    <row r="812" spans="3:4" ht="15" customHeight="1" x14ac:dyDescent="0.25">
      <c r="C812" s="73"/>
      <c r="D812" s="14"/>
    </row>
    <row r="813" spans="3:4" ht="15" customHeight="1" x14ac:dyDescent="0.25">
      <c r="C813" s="73"/>
      <c r="D813" s="14"/>
    </row>
    <row r="814" spans="3:4" ht="15" customHeight="1" x14ac:dyDescent="0.25">
      <c r="C814" s="73"/>
      <c r="D814" s="14"/>
    </row>
    <row r="815" spans="3:4" ht="15" customHeight="1" x14ac:dyDescent="0.25">
      <c r="C815" s="73"/>
      <c r="D815" s="14"/>
    </row>
    <row r="816" spans="3:4" ht="15" customHeight="1" x14ac:dyDescent="0.25">
      <c r="C816" s="73"/>
      <c r="D816" s="14"/>
    </row>
    <row r="817" spans="3:4" ht="15" customHeight="1" x14ac:dyDescent="0.25">
      <c r="C817" s="73"/>
      <c r="D817" s="14"/>
    </row>
    <row r="818" spans="3:4" ht="15" customHeight="1" x14ac:dyDescent="0.25">
      <c r="C818" s="73"/>
      <c r="D818" s="14"/>
    </row>
    <row r="819" spans="3:4" ht="15" customHeight="1" x14ac:dyDescent="0.25">
      <c r="C819" s="73"/>
      <c r="D819" s="14"/>
    </row>
    <row r="820" spans="3:4" ht="15" customHeight="1" x14ac:dyDescent="0.25">
      <c r="C820" s="73"/>
      <c r="D820" s="14"/>
    </row>
    <row r="821" spans="3:4" ht="15" customHeight="1" x14ac:dyDescent="0.25">
      <c r="C821" s="73"/>
      <c r="D821" s="14"/>
    </row>
    <row r="822" spans="3:4" ht="15" customHeight="1" x14ac:dyDescent="0.25">
      <c r="C822" s="73"/>
      <c r="D822" s="14"/>
    </row>
    <row r="823" spans="3:4" ht="15" customHeight="1" x14ac:dyDescent="0.25">
      <c r="C823" s="73"/>
      <c r="D823" s="14"/>
    </row>
    <row r="824" spans="3:4" ht="15" customHeight="1" x14ac:dyDescent="0.25">
      <c r="C824" s="73"/>
      <c r="D824" s="14"/>
    </row>
    <row r="825" spans="3:4" ht="15" customHeight="1" x14ac:dyDescent="0.25">
      <c r="C825" s="73"/>
      <c r="D825" s="14"/>
    </row>
    <row r="826" spans="3:4" ht="15" customHeight="1" x14ac:dyDescent="0.25">
      <c r="C826" s="73"/>
      <c r="D826" s="14"/>
    </row>
    <row r="827" spans="3:4" ht="15" customHeight="1" x14ac:dyDescent="0.25">
      <c r="C827" s="73"/>
      <c r="D827" s="14"/>
    </row>
    <row r="828" spans="3:4" ht="15" customHeight="1" x14ac:dyDescent="0.25">
      <c r="C828" s="73"/>
      <c r="D828" s="14"/>
    </row>
    <row r="829" spans="3:4" ht="15" customHeight="1" x14ac:dyDescent="0.25">
      <c r="C829" s="73"/>
      <c r="D829" s="14"/>
    </row>
    <row r="830" spans="3:4" ht="15" customHeight="1" x14ac:dyDescent="0.25">
      <c r="C830" s="73"/>
      <c r="D830" s="14"/>
    </row>
    <row r="831" spans="3:4" ht="15" customHeight="1" x14ac:dyDescent="0.25">
      <c r="C831" s="73"/>
      <c r="D831" s="14"/>
    </row>
    <row r="832" spans="3:4" ht="15" customHeight="1" x14ac:dyDescent="0.25">
      <c r="C832" s="73"/>
      <c r="D832" s="14"/>
    </row>
    <row r="833" spans="3:4" ht="15" customHeight="1" x14ac:dyDescent="0.25">
      <c r="C833" s="73"/>
      <c r="D833" s="14"/>
    </row>
    <row r="834" spans="3:4" ht="15" customHeight="1" x14ac:dyDescent="0.25">
      <c r="C834" s="73"/>
      <c r="D834" s="14"/>
    </row>
    <row r="835" spans="3:4" ht="15" customHeight="1" x14ac:dyDescent="0.25">
      <c r="C835" s="73"/>
      <c r="D835" s="14"/>
    </row>
    <row r="836" spans="3:4" ht="15" customHeight="1" x14ac:dyDescent="0.25">
      <c r="C836" s="73"/>
      <c r="D836" s="14"/>
    </row>
    <row r="837" spans="3:4" ht="15" customHeight="1" x14ac:dyDescent="0.25">
      <c r="C837" s="73"/>
      <c r="D837" s="14"/>
    </row>
    <row r="838" spans="3:4" ht="15" customHeight="1" x14ac:dyDescent="0.25">
      <c r="C838" s="73"/>
      <c r="D838" s="14"/>
    </row>
    <row r="839" spans="3:4" ht="15" customHeight="1" x14ac:dyDescent="0.25">
      <c r="C839" s="73"/>
    </row>
    <row r="840" spans="3:4" ht="15" customHeight="1" x14ac:dyDescent="0.25">
      <c r="C840" s="73"/>
    </row>
    <row r="841" spans="3:4" ht="15" customHeight="1" x14ac:dyDescent="0.25">
      <c r="C841" s="73"/>
    </row>
    <row r="842" spans="3:4" ht="15" customHeight="1" x14ac:dyDescent="0.25">
      <c r="C842" s="73"/>
    </row>
    <row r="843" spans="3:4" ht="15" customHeight="1" x14ac:dyDescent="0.25">
      <c r="C843" s="73"/>
    </row>
    <row r="844" spans="3:4" ht="15" customHeight="1" x14ac:dyDescent="0.25">
      <c r="C844" s="73"/>
    </row>
    <row r="845" spans="3:4" ht="15" customHeight="1" x14ac:dyDescent="0.25">
      <c r="C845" s="73"/>
    </row>
    <row r="846" spans="3:4" ht="15" customHeight="1" x14ac:dyDescent="0.25">
      <c r="C846" s="73"/>
    </row>
    <row r="847" spans="3:4" ht="15" customHeight="1" x14ac:dyDescent="0.25">
      <c r="C847" s="73"/>
    </row>
    <row r="848" spans="3:4" ht="15" customHeight="1" x14ac:dyDescent="0.25">
      <c r="C848" s="73"/>
    </row>
    <row r="849" spans="3:3" ht="15" customHeight="1" x14ac:dyDescent="0.25">
      <c r="C849" s="73"/>
    </row>
    <row r="850" spans="3:3" ht="15" customHeight="1" x14ac:dyDescent="0.25">
      <c r="C850" s="73"/>
    </row>
    <row r="851" spans="3:3" ht="15" customHeight="1" x14ac:dyDescent="0.25">
      <c r="C851" s="73"/>
    </row>
    <row r="852" spans="3:3" ht="15" customHeight="1" x14ac:dyDescent="0.25">
      <c r="C852" s="73"/>
    </row>
    <row r="853" spans="3:3" ht="15" customHeight="1" x14ac:dyDescent="0.25">
      <c r="C853" s="73"/>
    </row>
    <row r="854" spans="3:3" ht="15" customHeight="1" x14ac:dyDescent="0.25">
      <c r="C854" s="73"/>
    </row>
    <row r="855" spans="3:3" ht="15" customHeight="1" x14ac:dyDescent="0.25">
      <c r="C855" s="73"/>
    </row>
    <row r="856" spans="3:3" ht="15" customHeight="1" x14ac:dyDescent="0.25">
      <c r="C856" s="73"/>
    </row>
    <row r="857" spans="3:3" ht="15" customHeight="1" x14ac:dyDescent="0.25">
      <c r="C857" s="73"/>
    </row>
    <row r="858" spans="3:3" ht="15" customHeight="1" x14ac:dyDescent="0.25">
      <c r="C858" s="73"/>
    </row>
    <row r="859" spans="3:3" ht="15" customHeight="1" x14ac:dyDescent="0.25">
      <c r="C859" s="73"/>
    </row>
    <row r="860" spans="3:3" ht="15" customHeight="1" x14ac:dyDescent="0.25">
      <c r="C860" s="73"/>
    </row>
    <row r="861" spans="3:3" ht="15" customHeight="1" x14ac:dyDescent="0.25">
      <c r="C861" s="73"/>
    </row>
    <row r="862" spans="3:3" ht="15" customHeight="1" x14ac:dyDescent="0.25">
      <c r="C862" s="73"/>
    </row>
    <row r="863" spans="3:3" ht="15" customHeight="1" x14ac:dyDescent="0.25">
      <c r="C863" s="73"/>
    </row>
    <row r="864" spans="3:3" ht="15" customHeight="1" x14ac:dyDescent="0.25">
      <c r="C864" s="73"/>
    </row>
    <row r="865" spans="3:3" ht="15" customHeight="1" x14ac:dyDescent="0.25">
      <c r="C865" s="73"/>
    </row>
    <row r="866" spans="3:3" ht="15" customHeight="1" x14ac:dyDescent="0.25">
      <c r="C866" s="73"/>
    </row>
    <row r="867" spans="3:3" ht="15" customHeight="1" x14ac:dyDescent="0.25">
      <c r="C867" s="73"/>
    </row>
    <row r="868" spans="3:3" ht="15" customHeight="1" x14ac:dyDescent="0.25">
      <c r="C868" s="73"/>
    </row>
    <row r="869" spans="3:3" ht="15" customHeight="1" x14ac:dyDescent="0.25">
      <c r="C869" s="73"/>
    </row>
    <row r="870" spans="3:3" ht="15" customHeight="1" x14ac:dyDescent="0.25">
      <c r="C870" s="73"/>
    </row>
    <row r="871" spans="3:3" ht="15" customHeight="1" x14ac:dyDescent="0.25">
      <c r="C871" s="73"/>
    </row>
    <row r="872" spans="3:3" ht="15" customHeight="1" x14ac:dyDescent="0.25">
      <c r="C872" s="73"/>
    </row>
    <row r="873" spans="3:3" ht="15" customHeight="1" x14ac:dyDescent="0.25">
      <c r="C873" s="73"/>
    </row>
    <row r="874" spans="3:3" ht="15" customHeight="1" x14ac:dyDescent="0.25">
      <c r="C874" s="73"/>
    </row>
    <row r="875" spans="3:3" ht="15" customHeight="1" x14ac:dyDescent="0.25">
      <c r="C875" s="73"/>
    </row>
    <row r="876" spans="3:3" ht="15" customHeight="1" x14ac:dyDescent="0.25">
      <c r="C876" s="73"/>
    </row>
    <row r="877" spans="3:3" ht="15" customHeight="1" x14ac:dyDescent="0.25">
      <c r="C877" s="73"/>
    </row>
    <row r="878" spans="3:3" ht="15" customHeight="1" x14ac:dyDescent="0.25">
      <c r="C878" s="73"/>
    </row>
    <row r="879" spans="3:3" ht="15" customHeight="1" x14ac:dyDescent="0.25">
      <c r="C879" s="73"/>
    </row>
    <row r="880" spans="3:3" ht="15" customHeight="1" x14ac:dyDescent="0.25">
      <c r="C880" s="73"/>
    </row>
    <row r="881" spans="3:3" ht="15" customHeight="1" x14ac:dyDescent="0.25">
      <c r="C881" s="73"/>
    </row>
    <row r="882" spans="3:3" ht="15" customHeight="1" x14ac:dyDescent="0.25">
      <c r="C882" s="73"/>
    </row>
    <row r="883" spans="3:3" ht="15" customHeight="1" x14ac:dyDescent="0.25">
      <c r="C883" s="73"/>
    </row>
    <row r="884" spans="3:3" ht="15" customHeight="1" x14ac:dyDescent="0.25">
      <c r="C884" s="73"/>
    </row>
    <row r="885" spans="3:3" ht="15" customHeight="1" x14ac:dyDescent="0.25">
      <c r="C885" s="73"/>
    </row>
    <row r="886" spans="3:3" ht="15" customHeight="1" x14ac:dyDescent="0.25">
      <c r="C886" s="73"/>
    </row>
    <row r="887" spans="3:3" ht="15" customHeight="1" x14ac:dyDescent="0.25">
      <c r="C887" s="73"/>
    </row>
    <row r="888" spans="3:3" ht="15" customHeight="1" x14ac:dyDescent="0.25">
      <c r="C888" s="73"/>
    </row>
    <row r="889" spans="3:3" ht="15" customHeight="1" x14ac:dyDescent="0.25">
      <c r="C889" s="73"/>
    </row>
    <row r="890" spans="3:3" ht="15" customHeight="1" x14ac:dyDescent="0.25">
      <c r="C890" s="73"/>
    </row>
    <row r="891" spans="3:3" ht="15" customHeight="1" x14ac:dyDescent="0.25">
      <c r="C891" s="73"/>
    </row>
    <row r="892" spans="3:3" ht="15" customHeight="1" x14ac:dyDescent="0.25">
      <c r="C892" s="73"/>
    </row>
    <row r="893" spans="3:3" ht="15" customHeight="1" x14ac:dyDescent="0.25">
      <c r="C893" s="73"/>
    </row>
    <row r="894" spans="3:3" ht="15" customHeight="1" x14ac:dyDescent="0.25">
      <c r="C894" s="73"/>
    </row>
    <row r="895" spans="3:3" ht="15" customHeight="1" x14ac:dyDescent="0.25">
      <c r="C895" s="73"/>
    </row>
    <row r="896" spans="3:3" ht="15" customHeight="1" x14ac:dyDescent="0.25">
      <c r="C896" s="73"/>
    </row>
    <row r="897" spans="3:3" ht="15" customHeight="1" x14ac:dyDescent="0.25">
      <c r="C897" s="73"/>
    </row>
    <row r="898" spans="3:3" ht="15" customHeight="1" x14ac:dyDescent="0.25">
      <c r="C898" s="73"/>
    </row>
    <row r="899" spans="3:3" ht="15" customHeight="1" x14ac:dyDescent="0.25">
      <c r="C899" s="73"/>
    </row>
    <row r="900" spans="3:3" ht="15" customHeight="1" x14ac:dyDescent="0.25">
      <c r="C900" s="73"/>
    </row>
    <row r="901" spans="3:3" ht="15" customHeight="1" x14ac:dyDescent="0.25">
      <c r="C901" s="73"/>
    </row>
    <row r="902" spans="3:3" ht="15" customHeight="1" x14ac:dyDescent="0.25">
      <c r="C902" s="73"/>
    </row>
    <row r="903" spans="3:3" ht="15" customHeight="1" x14ac:dyDescent="0.25">
      <c r="C903" s="73"/>
    </row>
    <row r="904" spans="3:3" ht="15" customHeight="1" x14ac:dyDescent="0.25">
      <c r="C904" s="73"/>
    </row>
    <row r="905" spans="3:3" ht="15" customHeight="1" x14ac:dyDescent="0.25">
      <c r="C905" s="73"/>
    </row>
    <row r="906" spans="3:3" ht="15" customHeight="1" x14ac:dyDescent="0.25">
      <c r="C906" s="73"/>
    </row>
    <row r="907" spans="3:3" ht="15" customHeight="1" x14ac:dyDescent="0.25">
      <c r="C907" s="73"/>
    </row>
    <row r="908" spans="3:3" ht="15" customHeight="1" x14ac:dyDescent="0.25">
      <c r="C908" s="73"/>
    </row>
    <row r="909" spans="3:3" ht="15" customHeight="1" x14ac:dyDescent="0.25">
      <c r="C909" s="73"/>
    </row>
    <row r="910" spans="3:3" ht="15" customHeight="1" x14ac:dyDescent="0.25">
      <c r="C910" s="73"/>
    </row>
    <row r="911" spans="3:3" ht="15" customHeight="1" x14ac:dyDescent="0.25">
      <c r="C911" s="73"/>
    </row>
    <row r="912" spans="3:3" ht="15" customHeight="1" x14ac:dyDescent="0.25">
      <c r="C912" s="73"/>
    </row>
    <row r="913" spans="3:3" ht="15" customHeight="1" x14ac:dyDescent="0.25">
      <c r="C913" s="73"/>
    </row>
    <row r="914" spans="3:3" ht="15" customHeight="1" x14ac:dyDescent="0.25">
      <c r="C914" s="73"/>
    </row>
    <row r="915" spans="3:3" ht="15" customHeight="1" x14ac:dyDescent="0.25">
      <c r="C915" s="73"/>
    </row>
    <row r="916" spans="3:3" ht="15" customHeight="1" x14ac:dyDescent="0.25">
      <c r="C916" s="73"/>
    </row>
    <row r="917" spans="3:3" ht="15" customHeight="1" x14ac:dyDescent="0.25">
      <c r="C917" s="73"/>
    </row>
    <row r="918" spans="3:3" ht="15" customHeight="1" x14ac:dyDescent="0.25">
      <c r="C918" s="73"/>
    </row>
    <row r="919" spans="3:3" ht="15" customHeight="1" x14ac:dyDescent="0.25">
      <c r="C919" s="73"/>
    </row>
    <row r="920" spans="3:3" ht="15" customHeight="1" x14ac:dyDescent="0.25">
      <c r="C920" s="73"/>
    </row>
    <row r="921" spans="3:3" ht="15" customHeight="1" x14ac:dyDescent="0.25">
      <c r="C921" s="73"/>
    </row>
    <row r="922" spans="3:3" ht="15" customHeight="1" x14ac:dyDescent="0.25">
      <c r="C922" s="73"/>
    </row>
    <row r="923" spans="3:3" ht="15" customHeight="1" x14ac:dyDescent="0.25">
      <c r="C923" s="73"/>
    </row>
    <row r="924" spans="3:3" ht="15" customHeight="1" x14ac:dyDescent="0.25">
      <c r="C924" s="73"/>
    </row>
    <row r="925" spans="3:3" ht="15" customHeight="1" x14ac:dyDescent="0.25">
      <c r="C925" s="73"/>
    </row>
    <row r="926" spans="3:3" ht="15" customHeight="1" x14ac:dyDescent="0.25">
      <c r="C926" s="73"/>
    </row>
    <row r="927" spans="3:3" ht="15" customHeight="1" x14ac:dyDescent="0.25">
      <c r="C927" s="73"/>
    </row>
    <row r="928" spans="3:3" ht="15" customHeight="1" x14ac:dyDescent="0.25">
      <c r="C928" s="73"/>
    </row>
    <row r="929" spans="3:3" ht="15" customHeight="1" x14ac:dyDescent="0.25">
      <c r="C929" s="73"/>
    </row>
    <row r="930" spans="3:3" ht="15" customHeight="1" x14ac:dyDescent="0.25">
      <c r="C930" s="73"/>
    </row>
    <row r="931" spans="3:3" ht="15" customHeight="1" x14ac:dyDescent="0.25">
      <c r="C931" s="73"/>
    </row>
    <row r="932" spans="3:3" ht="15" customHeight="1" x14ac:dyDescent="0.25">
      <c r="C932" s="73"/>
    </row>
    <row r="933" spans="3:3" ht="15" customHeight="1" x14ac:dyDescent="0.25">
      <c r="C933" s="73"/>
    </row>
    <row r="934" spans="3:3" ht="15" customHeight="1" x14ac:dyDescent="0.25">
      <c r="C934" s="73"/>
    </row>
    <row r="935" spans="3:3" ht="15" customHeight="1" x14ac:dyDescent="0.25">
      <c r="C935" s="73"/>
    </row>
    <row r="936" spans="3:3" ht="15" customHeight="1" x14ac:dyDescent="0.25">
      <c r="C936" s="73"/>
    </row>
    <row r="937" spans="3:3" ht="15" customHeight="1" x14ac:dyDescent="0.25">
      <c r="C937" s="73"/>
    </row>
    <row r="938" spans="3:3" ht="15" customHeight="1" x14ac:dyDescent="0.25">
      <c r="C938" s="73"/>
    </row>
    <row r="939" spans="3:3" ht="15" customHeight="1" x14ac:dyDescent="0.25">
      <c r="C939" s="73"/>
    </row>
    <row r="940" spans="3:3" ht="15" customHeight="1" x14ac:dyDescent="0.25">
      <c r="C940" s="73"/>
    </row>
    <row r="941" spans="3:3" ht="15" customHeight="1" x14ac:dyDescent="0.25">
      <c r="C941" s="73"/>
    </row>
    <row r="942" spans="3:3" ht="15" customHeight="1" x14ac:dyDescent="0.25">
      <c r="C942" s="73"/>
    </row>
    <row r="943" spans="3:3" ht="15" customHeight="1" x14ac:dyDescent="0.25">
      <c r="C943" s="73"/>
    </row>
    <row r="944" spans="3:3" ht="15" customHeight="1" x14ac:dyDescent="0.25">
      <c r="C944" s="73"/>
    </row>
    <row r="945" spans="3:3" ht="15" customHeight="1" x14ac:dyDescent="0.25">
      <c r="C945" s="73"/>
    </row>
    <row r="946" spans="3:3" ht="15" customHeight="1" x14ac:dyDescent="0.25">
      <c r="C946" s="73"/>
    </row>
    <row r="947" spans="3:3" ht="15" customHeight="1" x14ac:dyDescent="0.25">
      <c r="C947" s="73"/>
    </row>
    <row r="948" spans="3:3" ht="15" customHeight="1" x14ac:dyDescent="0.25">
      <c r="C948" s="73"/>
    </row>
    <row r="949" spans="3:3" ht="15" customHeight="1" x14ac:dyDescent="0.25">
      <c r="C949" s="73"/>
    </row>
    <row r="950" spans="3:3" ht="15" customHeight="1" x14ac:dyDescent="0.25">
      <c r="C950" s="73"/>
    </row>
    <row r="951" spans="3:3" ht="15" customHeight="1" x14ac:dyDescent="0.25">
      <c r="C951" s="73"/>
    </row>
    <row r="952" spans="3:3" ht="15" customHeight="1" x14ac:dyDescent="0.25">
      <c r="C952" s="73"/>
    </row>
    <row r="953" spans="3:3" ht="15" customHeight="1" x14ac:dyDescent="0.25">
      <c r="C953" s="73"/>
    </row>
    <row r="954" spans="3:3" ht="15" customHeight="1" x14ac:dyDescent="0.25">
      <c r="C954" s="73"/>
    </row>
    <row r="955" spans="3:3" ht="15" customHeight="1" x14ac:dyDescent="0.25">
      <c r="C955" s="73"/>
    </row>
    <row r="956" spans="3:3" ht="15" customHeight="1" x14ac:dyDescent="0.25">
      <c r="C956" s="73"/>
    </row>
    <row r="957" spans="3:3" ht="15" customHeight="1" x14ac:dyDescent="0.25">
      <c r="C957" s="73"/>
    </row>
    <row r="958" spans="3:3" ht="15" customHeight="1" x14ac:dyDescent="0.25">
      <c r="C958" s="73"/>
    </row>
    <row r="959" spans="3:3" ht="15" customHeight="1" x14ac:dyDescent="0.25">
      <c r="C959" s="73"/>
    </row>
    <row r="960" spans="3:3" ht="15" customHeight="1" x14ac:dyDescent="0.25">
      <c r="C960" s="73"/>
    </row>
    <row r="961" spans="3:3" ht="15" customHeight="1" x14ac:dyDescent="0.25">
      <c r="C961" s="73"/>
    </row>
    <row r="962" spans="3:3" ht="15" customHeight="1" x14ac:dyDescent="0.25">
      <c r="C962" s="73"/>
    </row>
    <row r="963" spans="3:3" ht="15" customHeight="1" x14ac:dyDescent="0.25">
      <c r="C963" s="73"/>
    </row>
    <row r="964" spans="3:3" ht="15" customHeight="1" x14ac:dyDescent="0.25">
      <c r="C964" s="73"/>
    </row>
    <row r="965" spans="3:3" ht="15" customHeight="1" x14ac:dyDescent="0.25">
      <c r="C965" s="73"/>
    </row>
    <row r="966" spans="3:3" ht="15" customHeight="1" x14ac:dyDescent="0.25">
      <c r="C966" s="73"/>
    </row>
    <row r="967" spans="3:3" ht="15" customHeight="1" x14ac:dyDescent="0.25">
      <c r="C967" s="73"/>
    </row>
    <row r="968" spans="3:3" ht="15" customHeight="1" x14ac:dyDescent="0.25">
      <c r="C968" s="73"/>
    </row>
    <row r="969" spans="3:3" ht="15" customHeight="1" x14ac:dyDescent="0.25">
      <c r="C969" s="73"/>
    </row>
    <row r="970" spans="3:3" ht="15" customHeight="1" x14ac:dyDescent="0.25">
      <c r="C970" s="73"/>
    </row>
    <row r="971" spans="3:3" ht="15" customHeight="1" x14ac:dyDescent="0.25">
      <c r="C971" s="73"/>
    </row>
    <row r="972" spans="3:3" ht="15" customHeight="1" x14ac:dyDescent="0.25">
      <c r="C972" s="73"/>
    </row>
    <row r="973" spans="3:3" ht="15" customHeight="1" x14ac:dyDescent="0.25">
      <c r="C973" s="73"/>
    </row>
    <row r="974" spans="3:3" ht="15" customHeight="1" x14ac:dyDescent="0.25">
      <c r="C974" s="73"/>
    </row>
    <row r="975" spans="3:3" ht="15" customHeight="1" x14ac:dyDescent="0.25">
      <c r="C975" s="73"/>
    </row>
    <row r="976" spans="3:3" ht="15" customHeight="1" x14ac:dyDescent="0.25">
      <c r="C976" s="73"/>
    </row>
    <row r="977" spans="3:3" ht="15" customHeight="1" x14ac:dyDescent="0.25">
      <c r="C977" s="73"/>
    </row>
    <row r="978" spans="3:3" ht="15" customHeight="1" x14ac:dyDescent="0.25">
      <c r="C978" s="73"/>
    </row>
    <row r="979" spans="3:3" ht="15" customHeight="1" x14ac:dyDescent="0.25">
      <c r="C979" s="73"/>
    </row>
    <row r="980" spans="3:3" ht="15" customHeight="1" x14ac:dyDescent="0.25">
      <c r="C980" s="73"/>
    </row>
    <row r="981" spans="3:3" ht="15" customHeight="1" x14ac:dyDescent="0.25">
      <c r="C981" s="73"/>
    </row>
    <row r="982" spans="3:3" ht="15" customHeight="1" x14ac:dyDescent="0.25">
      <c r="C982" s="73"/>
    </row>
    <row r="983" spans="3:3" ht="15" customHeight="1" x14ac:dyDescent="0.25">
      <c r="C983" s="73"/>
    </row>
    <row r="984" spans="3:3" ht="15" customHeight="1" x14ac:dyDescent="0.25">
      <c r="C984" s="73"/>
    </row>
    <row r="985" spans="3:3" ht="15" customHeight="1" x14ac:dyDescent="0.25">
      <c r="C985" s="73"/>
    </row>
    <row r="986" spans="3:3" ht="15" customHeight="1" x14ac:dyDescent="0.25">
      <c r="C986" s="73"/>
    </row>
    <row r="987" spans="3:3" ht="15" customHeight="1" x14ac:dyDescent="0.25">
      <c r="C987" s="73"/>
    </row>
    <row r="988" spans="3:3" ht="15" customHeight="1" x14ac:dyDescent="0.25">
      <c r="C988" s="73"/>
    </row>
    <row r="989" spans="3:3" ht="15" customHeight="1" x14ac:dyDescent="0.25">
      <c r="C989" s="73"/>
    </row>
    <row r="990" spans="3:3" ht="15" customHeight="1" x14ac:dyDescent="0.25">
      <c r="C990" s="73"/>
    </row>
    <row r="991" spans="3:3" ht="15" customHeight="1" x14ac:dyDescent="0.25">
      <c r="C991" s="73"/>
    </row>
    <row r="992" spans="3:3" ht="15" customHeight="1" x14ac:dyDescent="0.25">
      <c r="C992" s="73"/>
    </row>
    <row r="993" spans="3:3" ht="15" customHeight="1" x14ac:dyDescent="0.25">
      <c r="C993" s="73"/>
    </row>
    <row r="994" spans="3:3" ht="15" customHeight="1" x14ac:dyDescent="0.25">
      <c r="C994" s="73"/>
    </row>
    <row r="995" spans="3:3" ht="15" customHeight="1" x14ac:dyDescent="0.25">
      <c r="C995" s="73"/>
    </row>
    <row r="996" spans="3:3" ht="15" customHeight="1" x14ac:dyDescent="0.25">
      <c r="C996" s="73"/>
    </row>
    <row r="997" spans="3:3" ht="15" customHeight="1" x14ac:dyDescent="0.25">
      <c r="C997" s="73"/>
    </row>
    <row r="998" spans="3:3" ht="15" customHeight="1" x14ac:dyDescent="0.25">
      <c r="C998" s="73"/>
    </row>
    <row r="999" spans="3:3" ht="15" customHeight="1" x14ac:dyDescent="0.25">
      <c r="C999" s="73"/>
    </row>
    <row r="1000" spans="3:3" ht="15" customHeight="1" x14ac:dyDescent="0.25">
      <c r="C1000" s="73"/>
    </row>
    <row r="1001" spans="3:3" ht="15" customHeight="1" x14ac:dyDescent="0.25">
      <c r="C1001" s="73"/>
    </row>
    <row r="1002" spans="3:3" ht="15" customHeight="1" x14ac:dyDescent="0.25">
      <c r="C1002" s="73"/>
    </row>
    <row r="1003" spans="3:3" ht="15" customHeight="1" x14ac:dyDescent="0.25">
      <c r="C1003" s="73"/>
    </row>
    <row r="1004" spans="3:3" ht="15" customHeight="1" x14ac:dyDescent="0.25">
      <c r="C1004" s="73"/>
    </row>
    <row r="1005" spans="3:3" ht="15" customHeight="1" x14ac:dyDescent="0.25">
      <c r="C1005" s="73"/>
    </row>
    <row r="1006" spans="3:3" ht="15" customHeight="1" x14ac:dyDescent="0.25">
      <c r="C1006" s="73"/>
    </row>
    <row r="1007" spans="3:3" ht="15" customHeight="1" x14ac:dyDescent="0.25">
      <c r="C1007" s="73"/>
    </row>
    <row r="1008" spans="3:3" ht="15" customHeight="1" x14ac:dyDescent="0.25">
      <c r="C1008" s="73"/>
    </row>
    <row r="1009" spans="3:3" ht="15" customHeight="1" x14ac:dyDescent="0.25">
      <c r="C1009" s="73"/>
    </row>
    <row r="1010" spans="3:3" ht="15" customHeight="1" x14ac:dyDescent="0.25">
      <c r="C1010" s="73"/>
    </row>
    <row r="1011" spans="3:3" ht="15" customHeight="1" x14ac:dyDescent="0.25">
      <c r="C1011" s="73"/>
    </row>
    <row r="1012" spans="3:3" ht="15" customHeight="1" x14ac:dyDescent="0.25">
      <c r="C1012" s="73"/>
    </row>
    <row r="1013" spans="3:3" ht="15" customHeight="1" x14ac:dyDescent="0.25">
      <c r="C1013" s="73"/>
    </row>
    <row r="1014" spans="3:3" ht="15" customHeight="1" x14ac:dyDescent="0.25">
      <c r="C1014" s="73"/>
    </row>
    <row r="1015" spans="3:3" ht="15" customHeight="1" x14ac:dyDescent="0.25">
      <c r="C1015" s="73"/>
    </row>
  </sheetData>
  <sheetProtection algorithmName="SHA-512" hashValue="J3+yUy8jbt/KADGOD7GmscemgHPqvNW7ssxTPK7npU8LM8kVZGvp4KIsmm/KQ0dGU2joQhlpbh2QIM0O6EHGUQ==" saltValue="qcK8Ht0DjWv0ZFnZ4HU5LA==" spinCount="100000" sheet="1" scenarios="1" formatCells="0" formatColumns="0" insertRows="0" deleteRows="0" autoFilter="0"/>
  <autoFilter ref="A5:A145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&amp;CDe tilrettede Driftsudgifter 2011, Somatik
Skema 6</oddHeader>
    <oddFooter>Side &amp;P</oddFooter>
  </headerFooter>
  <rowBreaks count="4" manualBreakCount="4">
    <brk id="33" max="8" man="1"/>
    <brk id="61" max="8" man="1"/>
    <brk id="89" max="8" man="1"/>
    <brk id="117" max="8" man="1"/>
  </rowBreaks>
  <colBreaks count="1" manualBreakCount="1">
    <brk id="8" max="134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O1000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5.42578125" customWidth="1"/>
    <col min="5" max="5" width="14.140625" customWidth="1"/>
    <col min="6" max="6" width="12.85546875" customWidth="1"/>
    <col min="7" max="7" width="13.140625" customWidth="1"/>
    <col min="8" max="12" width="15.7109375" customWidth="1"/>
    <col min="13" max="13" width="12" customWidth="1"/>
    <col min="14" max="14" width="12.28515625" customWidth="1"/>
    <col min="15" max="15" width="14.28515625" customWidth="1"/>
  </cols>
  <sheetData>
    <row r="1" spans="1:15" ht="15.75" x14ac:dyDescent="0.25">
      <c r="A1" s="4" t="s">
        <v>102</v>
      </c>
      <c r="B1" s="4"/>
      <c r="C1" s="4"/>
      <c r="D1" s="4"/>
      <c r="E1" s="4"/>
      <c r="F1" s="4"/>
      <c r="G1" s="4"/>
      <c r="H1" s="2"/>
    </row>
    <row r="2" spans="1:15" x14ac:dyDescent="0.25">
      <c r="H2" s="181" t="s">
        <v>19</v>
      </c>
      <c r="I2" s="181"/>
      <c r="J2" s="181"/>
      <c r="K2" s="181"/>
      <c r="L2" s="181"/>
      <c r="M2" s="181"/>
      <c r="N2" s="181"/>
      <c r="O2" s="181"/>
    </row>
    <row r="3" spans="1:15" x14ac:dyDescent="0.25">
      <c r="H3" s="181"/>
      <c r="I3" s="181"/>
      <c r="J3" s="181"/>
      <c r="K3" s="181"/>
      <c r="L3" s="181"/>
      <c r="M3" s="181"/>
      <c r="N3" s="181"/>
      <c r="O3" s="181"/>
    </row>
    <row r="5" spans="1:15" x14ac:dyDescent="0.25">
      <c r="A5" s="7" t="s">
        <v>10</v>
      </c>
      <c r="B5" s="182">
        <v>2015</v>
      </c>
      <c r="C5" s="182"/>
      <c r="D5" s="65">
        <v>2015</v>
      </c>
      <c r="E5" s="182">
        <v>2014</v>
      </c>
      <c r="F5" s="182"/>
      <c r="G5" s="65">
        <v>2014</v>
      </c>
      <c r="H5" s="182">
        <v>2013</v>
      </c>
      <c r="I5" s="182"/>
      <c r="J5" s="65">
        <v>2013</v>
      </c>
      <c r="K5" s="182">
        <v>2012</v>
      </c>
      <c r="L5" s="182"/>
    </row>
    <row r="6" spans="1:15" x14ac:dyDescent="0.25">
      <c r="A6" s="7"/>
      <c r="B6" s="20" t="s">
        <v>52</v>
      </c>
      <c r="C6" s="20" t="s">
        <v>53</v>
      </c>
      <c r="D6" s="12" t="s">
        <v>71</v>
      </c>
      <c r="E6" s="20" t="s">
        <v>52</v>
      </c>
      <c r="F6" s="20" t="s">
        <v>53</v>
      </c>
      <c r="G6" s="12" t="s">
        <v>71</v>
      </c>
      <c r="H6" s="20" t="s">
        <v>52</v>
      </c>
      <c r="I6" s="20" t="s">
        <v>53</v>
      </c>
      <c r="J6" s="12" t="s">
        <v>71</v>
      </c>
      <c r="K6" s="12" t="s">
        <v>52</v>
      </c>
      <c r="L6" s="12" t="s">
        <v>53</v>
      </c>
    </row>
    <row r="7" spans="1:15" ht="27" customHeight="1" x14ac:dyDescent="0.25">
      <c r="A7" s="21" t="s">
        <v>104</v>
      </c>
      <c r="B7" s="92">
        <v>47668.671000000002</v>
      </c>
      <c r="C7" s="92">
        <v>15719.884</v>
      </c>
      <c r="D7" s="22">
        <f>+B7-C7</f>
        <v>31948.787000000004</v>
      </c>
      <c r="E7" s="99">
        <v>42692.92</v>
      </c>
      <c r="F7" s="99">
        <v>19442.089</v>
      </c>
      <c r="G7" s="22">
        <f>+E7-F7</f>
        <v>23250.830999999998</v>
      </c>
      <c r="H7" s="22">
        <v>39539.584999999999</v>
      </c>
      <c r="I7" s="22">
        <v>15274.472</v>
      </c>
      <c r="J7" s="22">
        <f>+H7-I7</f>
        <v>24265.112999999998</v>
      </c>
      <c r="K7" s="22">
        <v>41027.728359619199</v>
      </c>
      <c r="L7" s="22">
        <v>14598.6187509095</v>
      </c>
    </row>
    <row r="8" spans="1:15" ht="27" customHeight="1" x14ac:dyDescent="0.25">
      <c r="A8" s="23" t="s">
        <v>99</v>
      </c>
      <c r="B8" s="93">
        <v>44381.828000000001</v>
      </c>
      <c r="C8" s="93">
        <v>147334.68400000001</v>
      </c>
      <c r="D8" s="83">
        <f t="shared" ref="D8:D12" si="0">+B8-C8</f>
        <v>-102952.856</v>
      </c>
      <c r="E8" s="94">
        <v>45184.341</v>
      </c>
      <c r="F8" s="94">
        <v>131500.63800000001</v>
      </c>
      <c r="G8" s="24">
        <f>+E8-F8</f>
        <v>-86316.297000000006</v>
      </c>
      <c r="H8" s="25">
        <f>60996.967+34028</f>
        <v>95024.967000000004</v>
      </c>
      <c r="I8" s="25">
        <f>162384.093+28344</f>
        <v>190728.09299999999</v>
      </c>
      <c r="J8" s="24">
        <f t="shared" ref="J8:J12" si="1">+H8-I8</f>
        <v>-95703.125999999989</v>
      </c>
      <c r="K8" s="25">
        <v>77672</v>
      </c>
      <c r="L8" s="25">
        <v>166363</v>
      </c>
    </row>
    <row r="9" spans="1:15" ht="27" customHeight="1" x14ac:dyDescent="0.25">
      <c r="A9" s="21" t="s">
        <v>100</v>
      </c>
      <c r="B9" s="92">
        <v>104603.63400000001</v>
      </c>
      <c r="C9" s="92">
        <v>33599.563999999998</v>
      </c>
      <c r="D9" s="22">
        <f t="shared" si="0"/>
        <v>71004.070000000007</v>
      </c>
      <c r="E9" s="99">
        <v>93489.383000000002</v>
      </c>
      <c r="F9" s="99">
        <v>30423.917000000001</v>
      </c>
      <c r="G9" s="22">
        <f t="shared" ref="G9:G12" si="2">+E9-F9</f>
        <v>63065.466</v>
      </c>
      <c r="H9" s="22">
        <v>94156.74</v>
      </c>
      <c r="I9" s="22">
        <v>22718.17</v>
      </c>
      <c r="J9" s="22">
        <f t="shared" si="1"/>
        <v>71438.570000000007</v>
      </c>
      <c r="K9" s="22">
        <v>92454.6800640203</v>
      </c>
      <c r="L9" s="22">
        <v>23525.640629924001</v>
      </c>
    </row>
    <row r="10" spans="1:15" ht="27" customHeight="1" x14ac:dyDescent="0.25">
      <c r="A10" s="23" t="s">
        <v>101</v>
      </c>
      <c r="B10" s="93"/>
      <c r="C10" s="93"/>
      <c r="D10" s="83">
        <f t="shared" si="0"/>
        <v>0</v>
      </c>
      <c r="E10" s="94"/>
      <c r="F10" s="94"/>
      <c r="G10" s="24">
        <f t="shared" si="2"/>
        <v>0</v>
      </c>
      <c r="H10" s="25"/>
      <c r="I10" s="25"/>
      <c r="J10" s="24">
        <f t="shared" si="1"/>
        <v>0</v>
      </c>
      <c r="K10" s="25">
        <v>37812</v>
      </c>
      <c r="L10" s="25">
        <v>44478</v>
      </c>
    </row>
    <row r="11" spans="1:15" ht="27" customHeight="1" x14ac:dyDescent="0.25">
      <c r="A11" s="21" t="s">
        <v>103</v>
      </c>
      <c r="B11" s="92"/>
      <c r="C11" s="92"/>
      <c r="D11" s="22">
        <f t="shared" si="0"/>
        <v>0</v>
      </c>
      <c r="E11" s="99"/>
      <c r="F11" s="99"/>
      <c r="G11" s="22">
        <f t="shared" si="2"/>
        <v>0</v>
      </c>
      <c r="H11" s="22"/>
      <c r="I11" s="22"/>
      <c r="J11" s="22">
        <f t="shared" si="1"/>
        <v>0</v>
      </c>
      <c r="K11" s="22"/>
      <c r="L11" s="22"/>
    </row>
    <row r="12" spans="1:15" ht="27" customHeight="1" x14ac:dyDescent="0.25">
      <c r="A12" s="23" t="s">
        <v>8</v>
      </c>
      <c r="B12" s="94">
        <f>SUM(B7:B11)</f>
        <v>196654.13300000003</v>
      </c>
      <c r="C12" s="94">
        <f>SUM(C7:C11)</f>
        <v>196654.13199999998</v>
      </c>
      <c r="D12" s="83">
        <f t="shared" si="0"/>
        <v>1.0000000474974513E-3</v>
      </c>
      <c r="E12" s="25">
        <f>SUM(E7:E11)</f>
        <v>181366.644</v>
      </c>
      <c r="F12" s="25">
        <f>SUM(F7:F11)</f>
        <v>181366.64400000003</v>
      </c>
      <c r="G12" s="24">
        <f t="shared" si="2"/>
        <v>0</v>
      </c>
      <c r="H12" s="25">
        <f>SUM(H7:H11)</f>
        <v>228721.29200000002</v>
      </c>
      <c r="I12" s="25">
        <f>SUM(I7:I11)</f>
        <v>228720.73499999999</v>
      </c>
      <c r="J12" s="24">
        <f t="shared" si="1"/>
        <v>0.55700000002980232</v>
      </c>
      <c r="K12" s="25">
        <f>SUM(K7:K11)</f>
        <v>248966.40842363948</v>
      </c>
      <c r="L12" s="25">
        <f>SUM(L7:L11)</f>
        <v>248965.25938083348</v>
      </c>
    </row>
    <row r="13" spans="1:15" x14ac:dyDescent="0.25">
      <c r="B13" s="73"/>
      <c r="C13" s="73"/>
      <c r="E13" s="14"/>
      <c r="F13" s="14"/>
      <c r="H13" s="14"/>
      <c r="I13" s="14"/>
    </row>
    <row r="14" spans="1:15" x14ac:dyDescent="0.25">
      <c r="A14" s="73" t="s">
        <v>70</v>
      </c>
      <c r="B14" s="77"/>
      <c r="C14" s="77"/>
      <c r="D14" s="73"/>
      <c r="E14" s="73"/>
      <c r="F14" s="73"/>
      <c r="G14" s="73"/>
      <c r="H14" s="73"/>
      <c r="I14" s="73"/>
      <c r="J14" s="73"/>
      <c r="K14" s="14"/>
      <c r="L14" s="14"/>
    </row>
    <row r="15" spans="1:15" x14ac:dyDescent="0.25">
      <c r="B15" s="73"/>
      <c r="C15" s="73"/>
      <c r="E15" s="14"/>
      <c r="F15" s="14"/>
      <c r="H15" s="14"/>
      <c r="I15" s="14"/>
    </row>
    <row r="16" spans="1:15" x14ac:dyDescent="0.25">
      <c r="B16" s="73"/>
      <c r="C16" s="73"/>
      <c r="E16" s="14"/>
      <c r="F16" s="14"/>
      <c r="H16" s="14"/>
      <c r="I16" s="14"/>
    </row>
    <row r="17" spans="2:9" x14ac:dyDescent="0.25">
      <c r="B17" s="73"/>
      <c r="C17" s="73"/>
      <c r="E17" s="14"/>
      <c r="F17" s="14"/>
      <c r="H17" s="14"/>
      <c r="I17" s="14"/>
    </row>
    <row r="18" spans="2:9" x14ac:dyDescent="0.25">
      <c r="B18" s="73"/>
      <c r="C18" s="73"/>
      <c r="E18" s="14"/>
      <c r="F18" s="14"/>
      <c r="H18" s="14"/>
      <c r="I18" s="14"/>
    </row>
    <row r="19" spans="2:9" x14ac:dyDescent="0.25">
      <c r="B19" s="73"/>
      <c r="C19" s="73"/>
      <c r="E19" s="14"/>
      <c r="F19" s="14"/>
      <c r="H19" s="14"/>
      <c r="I19" s="14"/>
    </row>
    <row r="20" spans="2:9" x14ac:dyDescent="0.25">
      <c r="B20" s="73"/>
      <c r="C20" s="73"/>
      <c r="E20" s="14"/>
      <c r="F20" s="14"/>
      <c r="H20" s="14"/>
      <c r="I20" s="14"/>
    </row>
    <row r="21" spans="2:9" x14ac:dyDescent="0.25">
      <c r="B21" s="73"/>
      <c r="C21" s="73"/>
      <c r="E21" s="14"/>
      <c r="F21" s="14"/>
      <c r="H21" s="14"/>
      <c r="I21" s="14"/>
    </row>
    <row r="22" spans="2:9" x14ac:dyDescent="0.25">
      <c r="B22" s="73"/>
      <c r="C22" s="73"/>
      <c r="E22" s="14"/>
      <c r="F22" s="14"/>
      <c r="H22" s="14"/>
      <c r="I22" s="14"/>
    </row>
    <row r="23" spans="2:9" x14ac:dyDescent="0.25">
      <c r="B23" s="73"/>
      <c r="C23" s="73"/>
      <c r="E23" s="14"/>
      <c r="F23" s="14"/>
      <c r="H23" s="14"/>
      <c r="I23" s="14"/>
    </row>
    <row r="24" spans="2:9" x14ac:dyDescent="0.25">
      <c r="B24" s="73"/>
      <c r="C24" s="73"/>
      <c r="E24" s="14"/>
      <c r="F24" s="14"/>
      <c r="H24" s="14"/>
      <c r="I24" s="14"/>
    </row>
    <row r="25" spans="2:9" x14ac:dyDescent="0.25">
      <c r="B25" s="73"/>
      <c r="C25" s="73"/>
      <c r="E25" s="14"/>
      <c r="F25" s="14"/>
      <c r="H25" s="14"/>
      <c r="I25" s="14"/>
    </row>
    <row r="26" spans="2:9" x14ac:dyDescent="0.25">
      <c r="B26" s="73"/>
      <c r="C26" s="73"/>
      <c r="E26" s="14"/>
      <c r="F26" s="14"/>
      <c r="H26" s="14"/>
      <c r="I26" s="14"/>
    </row>
    <row r="27" spans="2:9" x14ac:dyDescent="0.25">
      <c r="B27" s="73"/>
      <c r="C27" s="73"/>
      <c r="E27" s="14"/>
      <c r="F27" s="14"/>
      <c r="H27" s="14"/>
      <c r="I27" s="14"/>
    </row>
    <row r="28" spans="2:9" x14ac:dyDescent="0.25">
      <c r="B28" s="73"/>
      <c r="C28" s="73"/>
      <c r="E28" s="14"/>
      <c r="F28" s="14"/>
      <c r="H28" s="14"/>
      <c r="I28" s="14"/>
    </row>
    <row r="29" spans="2:9" x14ac:dyDescent="0.25">
      <c r="B29" s="73"/>
      <c r="C29" s="73"/>
      <c r="E29" s="14"/>
      <c r="F29" s="14"/>
      <c r="H29" s="14"/>
      <c r="I29" s="14"/>
    </row>
    <row r="30" spans="2:9" x14ac:dyDescent="0.25">
      <c r="B30" s="73"/>
      <c r="C30" s="73"/>
      <c r="E30" s="14"/>
      <c r="F30" s="14"/>
      <c r="H30" s="14"/>
      <c r="I30" s="14"/>
    </row>
    <row r="31" spans="2:9" x14ac:dyDescent="0.25">
      <c r="B31" s="73"/>
      <c r="C31" s="73"/>
      <c r="E31" s="14"/>
      <c r="F31" s="14"/>
      <c r="H31" s="14"/>
      <c r="I31" s="14"/>
    </row>
    <row r="32" spans="2:9" x14ac:dyDescent="0.25">
      <c r="B32" s="73"/>
      <c r="C32" s="73"/>
      <c r="E32" s="14"/>
      <c r="F32" s="14"/>
      <c r="H32" s="14"/>
      <c r="I32" s="14"/>
    </row>
    <row r="33" spans="2:9" x14ac:dyDescent="0.25">
      <c r="B33" s="73"/>
      <c r="C33" s="73"/>
      <c r="E33" s="14"/>
      <c r="F33" s="14"/>
      <c r="H33" s="14"/>
      <c r="I33" s="14"/>
    </row>
    <row r="34" spans="2:9" x14ac:dyDescent="0.25">
      <c r="B34" s="73"/>
      <c r="C34" s="73"/>
      <c r="E34" s="14"/>
      <c r="F34" s="14"/>
      <c r="H34" s="14"/>
      <c r="I34" s="14"/>
    </row>
    <row r="35" spans="2:9" x14ac:dyDescent="0.25">
      <c r="B35" s="73"/>
      <c r="C35" s="73"/>
      <c r="E35" s="14"/>
      <c r="F35" s="14"/>
      <c r="H35" s="14"/>
      <c r="I35" s="14"/>
    </row>
    <row r="36" spans="2:9" x14ac:dyDescent="0.25">
      <c r="B36" s="73"/>
      <c r="C36" s="73"/>
      <c r="E36" s="14"/>
      <c r="F36" s="14"/>
      <c r="H36" s="14"/>
      <c r="I36" s="14"/>
    </row>
    <row r="37" spans="2:9" x14ac:dyDescent="0.25">
      <c r="B37" s="73"/>
      <c r="C37" s="73"/>
      <c r="E37" s="14"/>
      <c r="F37" s="14"/>
      <c r="H37" s="14"/>
      <c r="I37" s="14"/>
    </row>
    <row r="38" spans="2:9" x14ac:dyDescent="0.25">
      <c r="B38" s="73"/>
      <c r="C38" s="73"/>
      <c r="E38" s="14"/>
      <c r="F38" s="14"/>
      <c r="H38" s="14"/>
      <c r="I38" s="14"/>
    </row>
    <row r="39" spans="2:9" x14ac:dyDescent="0.25">
      <c r="B39" s="73"/>
      <c r="C39" s="73"/>
      <c r="E39" s="14"/>
      <c r="F39" s="14"/>
      <c r="H39" s="14"/>
      <c r="I39" s="14"/>
    </row>
    <row r="40" spans="2:9" x14ac:dyDescent="0.25">
      <c r="B40" s="73"/>
      <c r="C40" s="73"/>
      <c r="E40" s="14"/>
      <c r="F40" s="14"/>
      <c r="H40" s="14"/>
      <c r="I40" s="14"/>
    </row>
    <row r="41" spans="2:9" x14ac:dyDescent="0.25">
      <c r="B41" s="73"/>
      <c r="C41" s="73"/>
      <c r="E41" s="14"/>
      <c r="F41" s="14"/>
      <c r="H41" s="14"/>
      <c r="I41" s="14"/>
    </row>
    <row r="42" spans="2:9" x14ac:dyDescent="0.25">
      <c r="B42" s="73"/>
      <c r="C42" s="73"/>
      <c r="E42" s="14"/>
      <c r="F42" s="14"/>
      <c r="H42" s="14"/>
      <c r="I42" s="14"/>
    </row>
    <row r="43" spans="2:9" x14ac:dyDescent="0.25">
      <c r="B43" s="73"/>
      <c r="C43" s="73"/>
      <c r="E43" s="14"/>
      <c r="F43" s="14"/>
      <c r="H43" s="14"/>
      <c r="I43" s="14"/>
    </row>
    <row r="44" spans="2:9" x14ac:dyDescent="0.25">
      <c r="B44" s="73"/>
      <c r="C44" s="73"/>
      <c r="E44" s="14"/>
      <c r="F44" s="14"/>
      <c r="H44" s="14"/>
      <c r="I44" s="14"/>
    </row>
    <row r="45" spans="2:9" x14ac:dyDescent="0.25">
      <c r="B45" s="73"/>
      <c r="C45" s="73"/>
      <c r="E45" s="14"/>
      <c r="F45" s="14"/>
      <c r="H45" s="14"/>
      <c r="I45" s="14"/>
    </row>
    <row r="46" spans="2:9" x14ac:dyDescent="0.25">
      <c r="B46" s="73"/>
      <c r="C46" s="73"/>
      <c r="E46" s="14"/>
      <c r="F46" s="14"/>
      <c r="H46" s="14"/>
      <c r="I46" s="14"/>
    </row>
    <row r="47" spans="2:9" x14ac:dyDescent="0.25">
      <c r="B47" s="73"/>
      <c r="C47" s="73"/>
      <c r="E47" s="14"/>
      <c r="F47" s="14"/>
      <c r="H47" s="14"/>
      <c r="I47" s="14"/>
    </row>
    <row r="48" spans="2:9" x14ac:dyDescent="0.25">
      <c r="B48" s="73"/>
      <c r="C48" s="73"/>
      <c r="E48" s="14"/>
      <c r="F48" s="14"/>
      <c r="H48" s="14"/>
      <c r="I48" s="14"/>
    </row>
    <row r="49" spans="2:9" x14ac:dyDescent="0.25">
      <c r="B49" s="73"/>
      <c r="C49" s="73"/>
      <c r="E49" s="14"/>
      <c r="F49" s="14"/>
      <c r="H49" s="14"/>
      <c r="I49" s="14"/>
    </row>
    <row r="50" spans="2:9" x14ac:dyDescent="0.25">
      <c r="B50" s="73"/>
      <c r="C50" s="73"/>
      <c r="E50" s="14"/>
      <c r="F50" s="14"/>
      <c r="H50" s="14"/>
      <c r="I50" s="14"/>
    </row>
    <row r="51" spans="2:9" x14ac:dyDescent="0.25">
      <c r="B51" s="73"/>
      <c r="C51" s="73"/>
      <c r="E51" s="14"/>
      <c r="F51" s="14"/>
      <c r="H51" s="14"/>
      <c r="I51" s="14"/>
    </row>
    <row r="52" spans="2:9" x14ac:dyDescent="0.25">
      <c r="B52" s="73"/>
      <c r="C52" s="73"/>
      <c r="E52" s="14"/>
      <c r="F52" s="14"/>
      <c r="H52" s="14"/>
      <c r="I52" s="14"/>
    </row>
    <row r="53" spans="2:9" x14ac:dyDescent="0.25">
      <c r="B53" s="73"/>
      <c r="C53" s="73"/>
      <c r="E53" s="14"/>
      <c r="F53" s="14"/>
      <c r="H53" s="14"/>
      <c r="I53" s="14"/>
    </row>
    <row r="54" spans="2:9" x14ac:dyDescent="0.25">
      <c r="B54" s="73"/>
      <c r="C54" s="73"/>
      <c r="E54" s="14"/>
      <c r="F54" s="14"/>
      <c r="H54" s="14"/>
      <c r="I54" s="14"/>
    </row>
    <row r="55" spans="2:9" x14ac:dyDescent="0.25">
      <c r="B55" s="73"/>
      <c r="C55" s="73"/>
      <c r="E55" s="14"/>
      <c r="F55" s="14"/>
      <c r="H55" s="14"/>
      <c r="I55" s="14"/>
    </row>
    <row r="56" spans="2:9" x14ac:dyDescent="0.25">
      <c r="B56" s="73"/>
      <c r="C56" s="73"/>
      <c r="E56" s="14"/>
      <c r="F56" s="14"/>
      <c r="H56" s="14"/>
      <c r="I56" s="14"/>
    </row>
    <row r="57" spans="2:9" x14ac:dyDescent="0.25">
      <c r="B57" s="73"/>
      <c r="C57" s="73"/>
      <c r="E57" s="14"/>
      <c r="F57" s="14"/>
      <c r="H57" s="14"/>
      <c r="I57" s="14"/>
    </row>
    <row r="58" spans="2:9" x14ac:dyDescent="0.25">
      <c r="B58" s="73"/>
      <c r="C58" s="73"/>
      <c r="E58" s="14"/>
      <c r="F58" s="14"/>
      <c r="H58" s="14"/>
      <c r="I58" s="14"/>
    </row>
    <row r="59" spans="2:9" x14ac:dyDescent="0.25">
      <c r="B59" s="73"/>
      <c r="C59" s="73"/>
      <c r="E59" s="14"/>
      <c r="F59" s="14"/>
      <c r="H59" s="14"/>
      <c r="I59" s="14"/>
    </row>
    <row r="60" spans="2:9" x14ac:dyDescent="0.25">
      <c r="B60" s="73"/>
      <c r="C60" s="73"/>
      <c r="E60" s="14"/>
      <c r="F60" s="14"/>
      <c r="H60" s="14"/>
      <c r="I60" s="14"/>
    </row>
    <row r="61" spans="2:9" x14ac:dyDescent="0.25">
      <c r="B61" s="73"/>
      <c r="C61" s="73"/>
      <c r="E61" s="14"/>
      <c r="F61" s="14"/>
      <c r="H61" s="14"/>
      <c r="I61" s="14"/>
    </row>
    <row r="62" spans="2:9" x14ac:dyDescent="0.25">
      <c r="B62" s="73"/>
      <c r="C62" s="73"/>
      <c r="E62" s="14"/>
      <c r="F62" s="14"/>
      <c r="H62" s="14"/>
      <c r="I62" s="14"/>
    </row>
    <row r="63" spans="2:9" x14ac:dyDescent="0.25">
      <c r="B63" s="73"/>
      <c r="C63" s="73"/>
      <c r="E63" s="14"/>
      <c r="F63" s="14"/>
      <c r="H63" s="14"/>
      <c r="I63" s="14"/>
    </row>
    <row r="64" spans="2:9" x14ac:dyDescent="0.25">
      <c r="B64" s="73"/>
      <c r="C64" s="73"/>
      <c r="E64" s="14"/>
      <c r="F64" s="14"/>
      <c r="H64" s="14"/>
      <c r="I64" s="14"/>
    </row>
    <row r="65" spans="2:9" x14ac:dyDescent="0.25">
      <c r="B65" s="73"/>
      <c r="C65" s="73"/>
      <c r="E65" s="14"/>
      <c r="F65" s="14"/>
      <c r="H65" s="14"/>
      <c r="I65" s="14"/>
    </row>
    <row r="66" spans="2:9" x14ac:dyDescent="0.25">
      <c r="B66" s="73"/>
      <c r="C66" s="73"/>
      <c r="E66" s="14"/>
      <c r="F66" s="14"/>
      <c r="H66" s="14"/>
      <c r="I66" s="14"/>
    </row>
    <row r="67" spans="2:9" x14ac:dyDescent="0.25">
      <c r="B67" s="73"/>
      <c r="C67" s="73"/>
      <c r="E67" s="14"/>
      <c r="F67" s="14"/>
      <c r="H67" s="14"/>
      <c r="I67" s="14"/>
    </row>
    <row r="68" spans="2:9" x14ac:dyDescent="0.25">
      <c r="B68" s="73"/>
      <c r="C68" s="73"/>
      <c r="E68" s="14"/>
      <c r="F68" s="14"/>
      <c r="H68" s="14"/>
      <c r="I68" s="14"/>
    </row>
    <row r="69" spans="2:9" x14ac:dyDescent="0.25">
      <c r="B69" s="73"/>
      <c r="C69" s="73"/>
      <c r="E69" s="14"/>
      <c r="F69" s="14"/>
      <c r="H69" s="14"/>
      <c r="I69" s="14"/>
    </row>
    <row r="70" spans="2:9" x14ac:dyDescent="0.25">
      <c r="B70" s="73"/>
      <c r="C70" s="73"/>
      <c r="E70" s="14"/>
      <c r="F70" s="14"/>
      <c r="H70" s="14"/>
      <c r="I70" s="14"/>
    </row>
    <row r="71" spans="2:9" x14ac:dyDescent="0.25">
      <c r="B71" s="73"/>
      <c r="C71" s="73"/>
      <c r="E71" s="14"/>
      <c r="F71" s="14"/>
      <c r="H71" s="14"/>
      <c r="I71" s="14"/>
    </row>
    <row r="72" spans="2:9" x14ac:dyDescent="0.25">
      <c r="B72" s="73"/>
      <c r="C72" s="73"/>
      <c r="E72" s="14"/>
      <c r="F72" s="14"/>
      <c r="H72" s="14"/>
      <c r="I72" s="14"/>
    </row>
    <row r="73" spans="2:9" x14ac:dyDescent="0.25">
      <c r="B73" s="73"/>
      <c r="C73" s="73"/>
      <c r="E73" s="14"/>
      <c r="F73" s="14"/>
      <c r="H73" s="14"/>
      <c r="I73" s="14"/>
    </row>
    <row r="74" spans="2:9" x14ac:dyDescent="0.25">
      <c r="B74" s="73"/>
      <c r="C74" s="73"/>
      <c r="E74" s="14"/>
      <c r="F74" s="14"/>
      <c r="H74" s="14"/>
      <c r="I74" s="14"/>
    </row>
    <row r="75" spans="2:9" x14ac:dyDescent="0.25">
      <c r="B75" s="73"/>
      <c r="C75" s="73"/>
      <c r="E75" s="14"/>
      <c r="F75" s="14"/>
      <c r="H75" s="14"/>
      <c r="I75" s="14"/>
    </row>
    <row r="76" spans="2:9" x14ac:dyDescent="0.25">
      <c r="B76" s="73"/>
      <c r="C76" s="73"/>
      <c r="E76" s="14"/>
      <c r="F76" s="14"/>
      <c r="H76" s="14"/>
      <c r="I76" s="14"/>
    </row>
    <row r="77" spans="2:9" x14ac:dyDescent="0.25">
      <c r="B77" s="73"/>
      <c r="C77" s="73"/>
      <c r="E77" s="14"/>
      <c r="F77" s="14"/>
      <c r="H77" s="14"/>
      <c r="I77" s="14"/>
    </row>
    <row r="78" spans="2:9" x14ac:dyDescent="0.25">
      <c r="B78" s="73"/>
      <c r="C78" s="73"/>
      <c r="E78" s="14"/>
      <c r="F78" s="14"/>
      <c r="H78" s="14"/>
      <c r="I78" s="14"/>
    </row>
    <row r="79" spans="2:9" x14ac:dyDescent="0.25">
      <c r="B79" s="73"/>
      <c r="C79" s="73"/>
      <c r="E79" s="14"/>
      <c r="F79" s="14"/>
      <c r="H79" s="14"/>
      <c r="I79" s="14"/>
    </row>
    <row r="80" spans="2:9" x14ac:dyDescent="0.25">
      <c r="B80" s="73"/>
      <c r="C80" s="73"/>
      <c r="E80" s="14"/>
      <c r="F80" s="14"/>
      <c r="H80" s="14"/>
      <c r="I80" s="14"/>
    </row>
    <row r="81" spans="2:9" x14ac:dyDescent="0.25">
      <c r="B81" s="73"/>
      <c r="C81" s="73"/>
      <c r="E81" s="14"/>
      <c r="F81" s="14"/>
      <c r="H81" s="14"/>
      <c r="I81" s="14"/>
    </row>
    <row r="82" spans="2:9" x14ac:dyDescent="0.25">
      <c r="B82" s="73"/>
      <c r="C82" s="73"/>
      <c r="E82" s="14"/>
      <c r="F82" s="14"/>
      <c r="H82" s="14"/>
      <c r="I82" s="14"/>
    </row>
    <row r="83" spans="2:9" x14ac:dyDescent="0.25">
      <c r="B83" s="73"/>
      <c r="C83" s="73"/>
      <c r="E83" s="14"/>
      <c r="F83" s="14"/>
      <c r="H83" s="14"/>
      <c r="I83" s="14"/>
    </row>
    <row r="84" spans="2:9" x14ac:dyDescent="0.25">
      <c r="B84" s="73"/>
      <c r="C84" s="73"/>
      <c r="E84" s="14"/>
      <c r="F84" s="14"/>
      <c r="H84" s="14"/>
      <c r="I84" s="14"/>
    </row>
    <row r="85" spans="2:9" x14ac:dyDescent="0.25">
      <c r="B85" s="73"/>
      <c r="C85" s="73"/>
      <c r="E85" s="14"/>
      <c r="F85" s="14"/>
      <c r="H85" s="14"/>
      <c r="I85" s="14"/>
    </row>
    <row r="86" spans="2:9" x14ac:dyDescent="0.25">
      <c r="B86" s="73"/>
      <c r="C86" s="73"/>
      <c r="E86" s="14"/>
      <c r="F86" s="14"/>
      <c r="H86" s="14"/>
      <c r="I86" s="14"/>
    </row>
    <row r="87" spans="2:9" x14ac:dyDescent="0.25">
      <c r="B87" s="73"/>
      <c r="C87" s="73"/>
      <c r="E87" s="14"/>
      <c r="F87" s="14"/>
      <c r="H87" s="14"/>
      <c r="I87" s="14"/>
    </row>
    <row r="88" spans="2:9" x14ac:dyDescent="0.25">
      <c r="B88" s="73"/>
      <c r="C88" s="73"/>
      <c r="E88" s="14"/>
      <c r="F88" s="14"/>
      <c r="H88" s="14"/>
      <c r="I88" s="14"/>
    </row>
    <row r="89" spans="2:9" x14ac:dyDescent="0.25">
      <c r="B89" s="73"/>
      <c r="C89" s="73"/>
      <c r="E89" s="14"/>
      <c r="F89" s="14"/>
      <c r="H89" s="14"/>
      <c r="I89" s="14"/>
    </row>
    <row r="90" spans="2:9" x14ac:dyDescent="0.25">
      <c r="B90" s="73"/>
      <c r="C90" s="73"/>
      <c r="E90" s="14"/>
      <c r="F90" s="14"/>
      <c r="H90" s="14"/>
      <c r="I90" s="14"/>
    </row>
    <row r="91" spans="2:9" x14ac:dyDescent="0.25">
      <c r="B91" s="73"/>
      <c r="C91" s="73"/>
      <c r="E91" s="14"/>
      <c r="F91" s="14"/>
      <c r="H91" s="14"/>
      <c r="I91" s="14"/>
    </row>
    <row r="92" spans="2:9" x14ac:dyDescent="0.25">
      <c r="B92" s="73"/>
      <c r="C92" s="73"/>
      <c r="E92" s="14"/>
      <c r="F92" s="14"/>
      <c r="H92" s="14"/>
      <c r="I92" s="14"/>
    </row>
    <row r="93" spans="2:9" x14ac:dyDescent="0.25">
      <c r="B93" s="73"/>
      <c r="C93" s="73"/>
      <c r="E93" s="14"/>
      <c r="F93" s="14"/>
      <c r="H93" s="14"/>
      <c r="I93" s="14"/>
    </row>
    <row r="94" spans="2:9" x14ac:dyDescent="0.25">
      <c r="B94" s="73"/>
      <c r="C94" s="73"/>
      <c r="E94" s="14"/>
      <c r="F94" s="14"/>
      <c r="H94" s="14"/>
      <c r="I94" s="14"/>
    </row>
    <row r="95" spans="2:9" x14ac:dyDescent="0.25">
      <c r="B95" s="73"/>
      <c r="C95" s="73"/>
      <c r="E95" s="14"/>
      <c r="F95" s="14"/>
      <c r="H95" s="14"/>
      <c r="I95" s="14"/>
    </row>
    <row r="96" spans="2:9" x14ac:dyDescent="0.25">
      <c r="B96" s="73"/>
      <c r="C96" s="73"/>
      <c r="E96" s="14"/>
      <c r="F96" s="14"/>
      <c r="H96" s="14"/>
      <c r="I96" s="14"/>
    </row>
    <row r="97" spans="2:9" x14ac:dyDescent="0.25">
      <c r="B97" s="73"/>
      <c r="C97" s="73"/>
      <c r="E97" s="14"/>
      <c r="F97" s="14"/>
      <c r="H97" s="14"/>
      <c r="I97" s="14"/>
    </row>
    <row r="98" spans="2:9" x14ac:dyDescent="0.25">
      <c r="B98" s="73"/>
      <c r="C98" s="73"/>
      <c r="E98" s="14"/>
      <c r="F98" s="14"/>
      <c r="H98" s="14"/>
      <c r="I98" s="14"/>
    </row>
    <row r="99" spans="2:9" x14ac:dyDescent="0.25">
      <c r="B99" s="73"/>
      <c r="C99" s="73"/>
      <c r="E99" s="14"/>
      <c r="F99" s="14"/>
      <c r="H99" s="14"/>
      <c r="I99" s="14"/>
    </row>
    <row r="100" spans="2:9" x14ac:dyDescent="0.25">
      <c r="B100" s="73"/>
      <c r="C100" s="73"/>
      <c r="E100" s="14"/>
      <c r="F100" s="14"/>
      <c r="H100" s="14"/>
      <c r="I100" s="14"/>
    </row>
    <row r="101" spans="2:9" x14ac:dyDescent="0.25">
      <c r="B101" s="73"/>
      <c r="C101" s="73"/>
      <c r="E101" s="14"/>
      <c r="F101" s="14"/>
      <c r="H101" s="14"/>
      <c r="I101" s="14"/>
    </row>
    <row r="102" spans="2:9" x14ac:dyDescent="0.25">
      <c r="B102" s="73"/>
      <c r="C102" s="73"/>
      <c r="E102" s="14"/>
      <c r="F102" s="14"/>
      <c r="H102" s="14"/>
      <c r="I102" s="14"/>
    </row>
    <row r="103" spans="2:9" x14ac:dyDescent="0.25">
      <c r="B103" s="73"/>
      <c r="C103" s="73"/>
      <c r="E103" s="14"/>
      <c r="F103" s="14"/>
      <c r="H103" s="14"/>
      <c r="I103" s="14"/>
    </row>
    <row r="104" spans="2:9" x14ac:dyDescent="0.25">
      <c r="B104" s="73"/>
      <c r="C104" s="73"/>
      <c r="E104" s="14"/>
      <c r="F104" s="14"/>
      <c r="H104" s="14"/>
      <c r="I104" s="14"/>
    </row>
    <row r="105" spans="2:9" x14ac:dyDescent="0.25">
      <c r="B105" s="73"/>
      <c r="C105" s="73"/>
      <c r="E105" s="14"/>
      <c r="F105" s="14"/>
      <c r="H105" s="14"/>
      <c r="I105" s="14"/>
    </row>
    <row r="106" spans="2:9" x14ac:dyDescent="0.25">
      <c r="B106" s="73"/>
      <c r="C106" s="73"/>
      <c r="E106" s="14"/>
      <c r="F106" s="14"/>
      <c r="H106" s="14"/>
      <c r="I106" s="14"/>
    </row>
    <row r="107" spans="2:9" x14ac:dyDescent="0.25">
      <c r="B107" s="73"/>
      <c r="C107" s="73"/>
      <c r="E107" s="14"/>
      <c r="F107" s="14"/>
      <c r="H107" s="14"/>
      <c r="I107" s="14"/>
    </row>
    <row r="108" spans="2:9" x14ac:dyDescent="0.25">
      <c r="B108" s="73"/>
      <c r="C108" s="73"/>
      <c r="E108" s="14"/>
      <c r="F108" s="14"/>
      <c r="H108" s="14"/>
      <c r="I108" s="14"/>
    </row>
    <row r="109" spans="2:9" x14ac:dyDescent="0.25">
      <c r="B109" s="73"/>
      <c r="C109" s="73"/>
      <c r="E109" s="14"/>
      <c r="F109" s="14"/>
      <c r="H109" s="14"/>
      <c r="I109" s="14"/>
    </row>
    <row r="110" spans="2:9" x14ac:dyDescent="0.25">
      <c r="B110" s="73"/>
      <c r="C110" s="73"/>
      <c r="E110" s="14"/>
      <c r="F110" s="14"/>
      <c r="H110" s="14"/>
      <c r="I110" s="14"/>
    </row>
    <row r="111" spans="2:9" x14ac:dyDescent="0.25">
      <c r="B111" s="73"/>
      <c r="C111" s="73"/>
      <c r="E111" s="14"/>
      <c r="F111" s="14"/>
      <c r="H111" s="14"/>
      <c r="I111" s="14"/>
    </row>
    <row r="112" spans="2:9" x14ac:dyDescent="0.25">
      <c r="B112" s="73"/>
      <c r="C112" s="73"/>
      <c r="E112" s="14"/>
      <c r="F112" s="14"/>
      <c r="H112" s="14"/>
      <c r="I112" s="14"/>
    </row>
    <row r="113" spans="2:9" x14ac:dyDescent="0.25">
      <c r="B113" s="73"/>
      <c r="C113" s="73"/>
      <c r="E113" s="14"/>
      <c r="F113" s="14"/>
      <c r="H113" s="14"/>
      <c r="I113" s="14"/>
    </row>
    <row r="114" spans="2:9" x14ac:dyDescent="0.25">
      <c r="B114" s="73"/>
      <c r="C114" s="73"/>
      <c r="E114" s="14"/>
      <c r="F114" s="14"/>
      <c r="H114" s="14"/>
      <c r="I114" s="14"/>
    </row>
    <row r="115" spans="2:9" x14ac:dyDescent="0.25">
      <c r="B115" s="73"/>
      <c r="C115" s="73"/>
      <c r="E115" s="14"/>
      <c r="F115" s="14"/>
      <c r="H115" s="14"/>
      <c r="I115" s="14"/>
    </row>
    <row r="116" spans="2:9" x14ac:dyDescent="0.25">
      <c r="B116" s="73"/>
      <c r="C116" s="73"/>
      <c r="E116" s="14"/>
      <c r="F116" s="14"/>
      <c r="H116" s="14"/>
      <c r="I116" s="14"/>
    </row>
    <row r="117" spans="2:9" x14ac:dyDescent="0.25">
      <c r="B117" s="73"/>
      <c r="C117" s="73"/>
      <c r="E117" s="14"/>
      <c r="F117" s="14"/>
      <c r="H117" s="14"/>
      <c r="I117" s="14"/>
    </row>
    <row r="118" spans="2:9" x14ac:dyDescent="0.25">
      <c r="B118" s="73"/>
      <c r="C118" s="73"/>
      <c r="E118" s="14"/>
      <c r="F118" s="14"/>
      <c r="H118" s="14"/>
      <c r="I118" s="14"/>
    </row>
    <row r="119" spans="2:9" x14ac:dyDescent="0.25">
      <c r="B119" s="73"/>
      <c r="C119" s="73"/>
      <c r="E119" s="14"/>
      <c r="F119" s="14"/>
      <c r="H119" s="14"/>
      <c r="I119" s="14"/>
    </row>
    <row r="120" spans="2:9" x14ac:dyDescent="0.25">
      <c r="B120" s="73"/>
      <c r="C120" s="73"/>
      <c r="E120" s="14"/>
      <c r="F120" s="14"/>
      <c r="H120" s="14"/>
      <c r="I120" s="14"/>
    </row>
    <row r="121" spans="2:9" x14ac:dyDescent="0.25">
      <c r="B121" s="73"/>
      <c r="C121" s="73"/>
      <c r="E121" s="14"/>
      <c r="F121" s="14"/>
      <c r="H121" s="14"/>
      <c r="I121" s="14"/>
    </row>
    <row r="122" spans="2:9" x14ac:dyDescent="0.25">
      <c r="B122" s="73"/>
      <c r="C122" s="73"/>
      <c r="E122" s="14"/>
      <c r="F122" s="14"/>
      <c r="H122" s="14"/>
      <c r="I122" s="14"/>
    </row>
    <row r="123" spans="2:9" x14ac:dyDescent="0.25">
      <c r="B123" s="73"/>
      <c r="C123" s="73"/>
      <c r="E123" s="14"/>
      <c r="F123" s="14"/>
      <c r="H123" s="14"/>
      <c r="I123" s="14"/>
    </row>
    <row r="124" spans="2:9" x14ac:dyDescent="0.25">
      <c r="B124" s="73"/>
      <c r="C124" s="73"/>
      <c r="E124" s="14"/>
      <c r="F124" s="14"/>
      <c r="H124" s="14"/>
      <c r="I124" s="14"/>
    </row>
    <row r="125" spans="2:9" x14ac:dyDescent="0.25">
      <c r="B125" s="73"/>
      <c r="C125" s="73"/>
      <c r="E125" s="14"/>
      <c r="F125" s="14"/>
      <c r="H125" s="14"/>
      <c r="I125" s="14"/>
    </row>
    <row r="126" spans="2:9" x14ac:dyDescent="0.25">
      <c r="B126" s="73"/>
      <c r="C126" s="73"/>
      <c r="E126" s="14"/>
      <c r="F126" s="14"/>
      <c r="H126" s="14"/>
      <c r="I126" s="14"/>
    </row>
    <row r="127" spans="2:9" x14ac:dyDescent="0.25">
      <c r="B127" s="73"/>
      <c r="C127" s="73"/>
      <c r="E127" s="14"/>
      <c r="F127" s="14"/>
      <c r="H127" s="14"/>
      <c r="I127" s="14"/>
    </row>
    <row r="128" spans="2:9" x14ac:dyDescent="0.25">
      <c r="B128" s="73"/>
      <c r="C128" s="73"/>
      <c r="E128" s="14"/>
      <c r="F128" s="14"/>
      <c r="H128" s="14"/>
      <c r="I128" s="14"/>
    </row>
    <row r="129" spans="2:9" x14ac:dyDescent="0.25">
      <c r="B129" s="73"/>
      <c r="C129" s="73"/>
      <c r="E129" s="14"/>
      <c r="F129" s="14"/>
      <c r="H129" s="14"/>
      <c r="I129" s="14"/>
    </row>
    <row r="130" spans="2:9" x14ac:dyDescent="0.25">
      <c r="B130" s="73"/>
      <c r="C130" s="73"/>
      <c r="E130" s="14"/>
      <c r="F130" s="14"/>
      <c r="H130" s="14"/>
      <c r="I130" s="14"/>
    </row>
    <row r="131" spans="2:9" x14ac:dyDescent="0.25">
      <c r="B131" s="73"/>
      <c r="C131" s="73"/>
      <c r="E131" s="14"/>
      <c r="F131" s="14"/>
      <c r="H131" s="14"/>
      <c r="I131" s="14"/>
    </row>
    <row r="132" spans="2:9" x14ac:dyDescent="0.25">
      <c r="B132" s="73"/>
      <c r="C132" s="73"/>
      <c r="E132" s="14"/>
      <c r="F132" s="14"/>
      <c r="H132" s="14"/>
      <c r="I132" s="14"/>
    </row>
    <row r="133" spans="2:9" x14ac:dyDescent="0.25">
      <c r="B133" s="73"/>
      <c r="C133" s="73"/>
      <c r="E133" s="14"/>
      <c r="F133" s="14"/>
      <c r="H133" s="14"/>
      <c r="I133" s="14"/>
    </row>
    <row r="134" spans="2:9" x14ac:dyDescent="0.25">
      <c r="B134" s="73"/>
      <c r="C134" s="73"/>
      <c r="E134" s="14"/>
      <c r="F134" s="14"/>
      <c r="H134" s="14"/>
      <c r="I134" s="14"/>
    </row>
    <row r="135" spans="2:9" x14ac:dyDescent="0.25">
      <c r="B135" s="73"/>
      <c r="C135" s="73"/>
      <c r="E135" s="14"/>
      <c r="F135" s="14"/>
      <c r="H135" s="14"/>
      <c r="I135" s="14"/>
    </row>
    <row r="136" spans="2:9" x14ac:dyDescent="0.25">
      <c r="B136" s="73"/>
      <c r="C136" s="73"/>
      <c r="E136" s="14"/>
      <c r="F136" s="14"/>
      <c r="H136" s="14"/>
      <c r="I136" s="14"/>
    </row>
    <row r="137" spans="2:9" x14ac:dyDescent="0.25">
      <c r="B137" s="73"/>
      <c r="C137" s="73"/>
      <c r="E137" s="14"/>
      <c r="F137" s="14"/>
      <c r="H137" s="14"/>
      <c r="I137" s="14"/>
    </row>
    <row r="138" spans="2:9" x14ac:dyDescent="0.25">
      <c r="B138" s="73"/>
      <c r="C138" s="73"/>
      <c r="E138" s="14"/>
      <c r="F138" s="14"/>
      <c r="H138" s="14"/>
      <c r="I138" s="14"/>
    </row>
    <row r="139" spans="2:9" x14ac:dyDescent="0.25">
      <c r="B139" s="73"/>
      <c r="C139" s="73"/>
      <c r="E139" s="14"/>
      <c r="F139" s="14"/>
      <c r="H139" s="14"/>
      <c r="I139" s="14"/>
    </row>
    <row r="140" spans="2:9" x14ac:dyDescent="0.25">
      <c r="B140" s="73"/>
      <c r="C140" s="73"/>
      <c r="E140" s="14"/>
      <c r="F140" s="14"/>
      <c r="H140" s="14"/>
      <c r="I140" s="14"/>
    </row>
    <row r="141" spans="2:9" x14ac:dyDescent="0.25">
      <c r="B141" s="73"/>
      <c r="C141" s="73"/>
      <c r="E141" s="14"/>
      <c r="F141" s="14"/>
      <c r="H141" s="14"/>
      <c r="I141" s="14"/>
    </row>
    <row r="142" spans="2:9" x14ac:dyDescent="0.25">
      <c r="B142" s="73"/>
      <c r="C142" s="73"/>
      <c r="E142" s="14"/>
      <c r="F142" s="14"/>
      <c r="H142" s="14"/>
      <c r="I142" s="14"/>
    </row>
    <row r="143" spans="2:9" x14ac:dyDescent="0.25">
      <c r="B143" s="73"/>
      <c r="C143" s="73"/>
      <c r="E143" s="14"/>
      <c r="F143" s="14"/>
      <c r="H143" s="14"/>
      <c r="I143" s="14"/>
    </row>
    <row r="144" spans="2:9" x14ac:dyDescent="0.25">
      <c r="B144" s="73"/>
      <c r="C144" s="73"/>
      <c r="E144" s="14"/>
      <c r="F144" s="14"/>
      <c r="H144" s="14"/>
      <c r="I144" s="14"/>
    </row>
    <row r="145" spans="2:9" x14ac:dyDescent="0.25">
      <c r="B145" s="73"/>
      <c r="C145" s="73"/>
      <c r="E145" s="14"/>
      <c r="F145" s="14"/>
      <c r="H145" s="14"/>
      <c r="I145" s="14"/>
    </row>
    <row r="146" spans="2:9" x14ac:dyDescent="0.25">
      <c r="B146" s="73"/>
      <c r="C146" s="73"/>
      <c r="E146" s="14"/>
      <c r="F146" s="14"/>
      <c r="H146" s="14"/>
      <c r="I146" s="14"/>
    </row>
    <row r="147" spans="2:9" x14ac:dyDescent="0.25">
      <c r="B147" s="73"/>
      <c r="C147" s="73"/>
      <c r="E147" s="14"/>
      <c r="F147" s="14"/>
      <c r="H147" s="14"/>
      <c r="I147" s="14"/>
    </row>
    <row r="148" spans="2:9" x14ac:dyDescent="0.25">
      <c r="B148" s="73"/>
      <c r="C148" s="73"/>
      <c r="E148" s="14"/>
      <c r="F148" s="14"/>
      <c r="H148" s="14"/>
      <c r="I148" s="14"/>
    </row>
    <row r="149" spans="2:9" x14ac:dyDescent="0.25">
      <c r="B149" s="73"/>
      <c r="C149" s="73"/>
      <c r="E149" s="14"/>
      <c r="F149" s="14"/>
      <c r="H149" s="14"/>
      <c r="I149" s="14"/>
    </row>
    <row r="150" spans="2:9" x14ac:dyDescent="0.25">
      <c r="B150" s="73"/>
      <c r="C150" s="73"/>
      <c r="E150" s="14"/>
      <c r="F150" s="14"/>
      <c r="H150" s="14"/>
      <c r="I150" s="14"/>
    </row>
    <row r="151" spans="2:9" x14ac:dyDescent="0.25">
      <c r="B151" s="73"/>
      <c r="C151" s="73"/>
      <c r="E151" s="14"/>
      <c r="F151" s="14"/>
      <c r="H151" s="14"/>
      <c r="I151" s="14"/>
    </row>
    <row r="152" spans="2:9" x14ac:dyDescent="0.25">
      <c r="B152" s="73"/>
      <c r="C152" s="73"/>
      <c r="E152" s="14"/>
      <c r="F152" s="14"/>
      <c r="H152" s="14"/>
      <c r="I152" s="14"/>
    </row>
    <row r="153" spans="2:9" x14ac:dyDescent="0.25">
      <c r="B153" s="73"/>
      <c r="C153" s="73"/>
      <c r="E153" s="14"/>
      <c r="F153" s="14"/>
      <c r="H153" s="14"/>
      <c r="I153" s="14"/>
    </row>
    <row r="154" spans="2:9" x14ac:dyDescent="0.25">
      <c r="B154" s="73"/>
      <c r="C154" s="73"/>
      <c r="E154" s="14"/>
      <c r="F154" s="14"/>
      <c r="H154" s="14"/>
      <c r="I154" s="14"/>
    </row>
    <row r="155" spans="2:9" x14ac:dyDescent="0.25">
      <c r="B155" s="73"/>
      <c r="C155" s="73"/>
      <c r="E155" s="14"/>
      <c r="F155" s="14"/>
      <c r="H155" s="14"/>
      <c r="I155" s="14"/>
    </row>
    <row r="156" spans="2:9" x14ac:dyDescent="0.25">
      <c r="B156" s="73"/>
      <c r="C156" s="73"/>
      <c r="E156" s="14"/>
      <c r="F156" s="14"/>
      <c r="H156" s="14"/>
      <c r="I156" s="14"/>
    </row>
    <row r="157" spans="2:9" x14ac:dyDescent="0.25">
      <c r="B157" s="73"/>
      <c r="C157" s="73"/>
      <c r="E157" s="14"/>
      <c r="F157" s="14"/>
      <c r="H157" s="14"/>
      <c r="I157" s="14"/>
    </row>
    <row r="158" spans="2:9" x14ac:dyDescent="0.25">
      <c r="B158" s="73"/>
      <c r="C158" s="73"/>
      <c r="E158" s="14"/>
      <c r="F158" s="14"/>
      <c r="H158" s="14"/>
      <c r="I158" s="14"/>
    </row>
    <row r="159" spans="2:9" x14ac:dyDescent="0.25">
      <c r="B159" s="73"/>
      <c r="C159" s="73"/>
      <c r="E159" s="14"/>
      <c r="F159" s="14"/>
      <c r="H159" s="14"/>
      <c r="I159" s="14"/>
    </row>
    <row r="160" spans="2:9" x14ac:dyDescent="0.25">
      <c r="B160" s="73"/>
      <c r="C160" s="73"/>
      <c r="E160" s="14"/>
      <c r="F160" s="14"/>
      <c r="H160" s="14"/>
      <c r="I160" s="14"/>
    </row>
    <row r="161" spans="2:9" x14ac:dyDescent="0.25">
      <c r="B161" s="73"/>
      <c r="C161" s="73"/>
      <c r="E161" s="14"/>
      <c r="F161" s="14"/>
      <c r="H161" s="14"/>
      <c r="I161" s="14"/>
    </row>
    <row r="162" spans="2:9" x14ac:dyDescent="0.25">
      <c r="B162" s="73"/>
      <c r="C162" s="73"/>
      <c r="E162" s="14"/>
      <c r="F162" s="14"/>
      <c r="H162" s="14"/>
      <c r="I162" s="14"/>
    </row>
    <row r="163" spans="2:9" x14ac:dyDescent="0.25">
      <c r="B163" s="73"/>
      <c r="C163" s="73"/>
      <c r="E163" s="14"/>
      <c r="F163" s="14"/>
      <c r="H163" s="14"/>
      <c r="I163" s="14"/>
    </row>
    <row r="164" spans="2:9" x14ac:dyDescent="0.25">
      <c r="B164" s="73"/>
      <c r="C164" s="73"/>
      <c r="E164" s="14"/>
      <c r="F164" s="14"/>
      <c r="H164" s="14"/>
      <c r="I164" s="14"/>
    </row>
    <row r="165" spans="2:9" x14ac:dyDescent="0.25">
      <c r="B165" s="73"/>
      <c r="C165" s="73"/>
      <c r="E165" s="14"/>
      <c r="F165" s="14"/>
      <c r="H165" s="14"/>
      <c r="I165" s="14"/>
    </row>
    <row r="166" spans="2:9" x14ac:dyDescent="0.25">
      <c r="B166" s="73"/>
      <c r="C166" s="73"/>
      <c r="E166" s="14"/>
      <c r="F166" s="14"/>
      <c r="H166" s="14"/>
      <c r="I166" s="14"/>
    </row>
    <row r="167" spans="2:9" x14ac:dyDescent="0.25">
      <c r="B167" s="73"/>
      <c r="C167" s="73"/>
      <c r="E167" s="14"/>
      <c r="F167" s="14"/>
      <c r="H167" s="14"/>
      <c r="I167" s="14"/>
    </row>
    <row r="168" spans="2:9" x14ac:dyDescent="0.25">
      <c r="B168" s="73"/>
      <c r="C168" s="73"/>
      <c r="E168" s="14"/>
      <c r="F168" s="14"/>
      <c r="H168" s="14"/>
      <c r="I168" s="14"/>
    </row>
    <row r="169" spans="2:9" x14ac:dyDescent="0.25">
      <c r="B169" s="73"/>
      <c r="C169" s="73"/>
      <c r="E169" s="14"/>
      <c r="F169" s="14"/>
      <c r="H169" s="14"/>
      <c r="I169" s="14"/>
    </row>
    <row r="170" spans="2:9" x14ac:dyDescent="0.25">
      <c r="B170" s="73"/>
      <c r="C170" s="73"/>
      <c r="E170" s="14"/>
      <c r="F170" s="14"/>
      <c r="H170" s="14"/>
      <c r="I170" s="14"/>
    </row>
    <row r="171" spans="2:9" x14ac:dyDescent="0.25">
      <c r="B171" s="73"/>
      <c r="C171" s="73"/>
      <c r="E171" s="14"/>
      <c r="F171" s="14"/>
      <c r="H171" s="14"/>
      <c r="I171" s="14"/>
    </row>
    <row r="172" spans="2:9" x14ac:dyDescent="0.25">
      <c r="B172" s="73"/>
      <c r="C172" s="73"/>
      <c r="E172" s="14"/>
      <c r="F172" s="14"/>
      <c r="H172" s="14"/>
      <c r="I172" s="14"/>
    </row>
    <row r="173" spans="2:9" x14ac:dyDescent="0.25">
      <c r="B173" s="73"/>
      <c r="C173" s="73"/>
      <c r="E173" s="14"/>
      <c r="F173" s="14"/>
      <c r="H173" s="14"/>
      <c r="I173" s="14"/>
    </row>
    <row r="174" spans="2:9" x14ac:dyDescent="0.25">
      <c r="B174" s="73"/>
      <c r="C174" s="73"/>
      <c r="E174" s="14"/>
      <c r="F174" s="14"/>
      <c r="H174" s="14"/>
      <c r="I174" s="14"/>
    </row>
    <row r="175" spans="2:9" x14ac:dyDescent="0.25">
      <c r="B175" s="73"/>
      <c r="C175" s="73"/>
      <c r="E175" s="14"/>
      <c r="F175" s="14"/>
      <c r="H175" s="14"/>
      <c r="I175" s="14"/>
    </row>
    <row r="176" spans="2:9" x14ac:dyDescent="0.25">
      <c r="B176" s="73"/>
      <c r="C176" s="73"/>
      <c r="E176" s="14"/>
      <c r="F176" s="14"/>
      <c r="H176" s="14"/>
      <c r="I176" s="14"/>
    </row>
    <row r="177" spans="2:9" x14ac:dyDescent="0.25">
      <c r="B177" s="73"/>
      <c r="C177" s="73"/>
      <c r="E177" s="14"/>
      <c r="F177" s="14"/>
      <c r="H177" s="14"/>
      <c r="I177" s="14"/>
    </row>
    <row r="178" spans="2:9" x14ac:dyDescent="0.25">
      <c r="B178" s="73"/>
      <c r="C178" s="73"/>
      <c r="E178" s="14"/>
      <c r="F178" s="14"/>
      <c r="H178" s="14"/>
      <c r="I178" s="14"/>
    </row>
    <row r="179" spans="2:9" x14ac:dyDescent="0.25">
      <c r="B179" s="73"/>
      <c r="C179" s="73"/>
      <c r="E179" s="14"/>
      <c r="F179" s="14"/>
      <c r="H179" s="14"/>
      <c r="I179" s="14"/>
    </row>
    <row r="180" spans="2:9" x14ac:dyDescent="0.25">
      <c r="B180" s="73"/>
      <c r="C180" s="73"/>
      <c r="E180" s="14"/>
      <c r="F180" s="14"/>
      <c r="H180" s="14"/>
      <c r="I180" s="14"/>
    </row>
    <row r="181" spans="2:9" x14ac:dyDescent="0.25">
      <c r="B181" s="73"/>
      <c r="C181" s="73"/>
      <c r="E181" s="14"/>
      <c r="F181" s="14"/>
      <c r="H181" s="14"/>
      <c r="I181" s="14"/>
    </row>
    <row r="182" spans="2:9" x14ac:dyDescent="0.25">
      <c r="B182" s="73"/>
      <c r="C182" s="73"/>
      <c r="E182" s="14"/>
      <c r="F182" s="14"/>
      <c r="H182" s="14"/>
      <c r="I182" s="14"/>
    </row>
    <row r="183" spans="2:9" x14ac:dyDescent="0.25">
      <c r="B183" s="73"/>
      <c r="C183" s="73"/>
      <c r="E183" s="14"/>
      <c r="F183" s="14"/>
      <c r="H183" s="14"/>
      <c r="I183" s="14"/>
    </row>
    <row r="184" spans="2:9" x14ac:dyDescent="0.25">
      <c r="B184" s="73"/>
      <c r="C184" s="73"/>
      <c r="E184" s="14"/>
      <c r="F184" s="14"/>
      <c r="H184" s="14"/>
      <c r="I184" s="14"/>
    </row>
    <row r="185" spans="2:9" x14ac:dyDescent="0.25">
      <c r="B185" s="73"/>
      <c r="C185" s="73"/>
      <c r="E185" s="14"/>
      <c r="F185" s="14"/>
      <c r="H185" s="14"/>
      <c r="I185" s="14"/>
    </row>
    <row r="186" spans="2:9" x14ac:dyDescent="0.25">
      <c r="B186" s="73"/>
      <c r="C186" s="73"/>
      <c r="E186" s="14"/>
      <c r="F186" s="14"/>
      <c r="H186" s="14"/>
      <c r="I186" s="14"/>
    </row>
    <row r="187" spans="2:9" x14ac:dyDescent="0.25">
      <c r="B187" s="73"/>
      <c r="C187" s="73"/>
      <c r="E187" s="14"/>
      <c r="F187" s="14"/>
      <c r="H187" s="14"/>
      <c r="I187" s="14"/>
    </row>
    <row r="188" spans="2:9" x14ac:dyDescent="0.25">
      <c r="B188" s="73"/>
      <c r="C188" s="73"/>
      <c r="E188" s="14"/>
      <c r="F188" s="14"/>
      <c r="H188" s="14"/>
      <c r="I188" s="14"/>
    </row>
    <row r="189" spans="2:9" x14ac:dyDescent="0.25">
      <c r="B189" s="73"/>
      <c r="C189" s="73"/>
      <c r="E189" s="14"/>
      <c r="F189" s="14"/>
      <c r="H189" s="14"/>
      <c r="I189" s="14"/>
    </row>
    <row r="190" spans="2:9" x14ac:dyDescent="0.25">
      <c r="B190" s="73"/>
      <c r="C190" s="73"/>
      <c r="E190" s="14"/>
      <c r="F190" s="14"/>
      <c r="H190" s="14"/>
      <c r="I190" s="14"/>
    </row>
    <row r="191" spans="2:9" x14ac:dyDescent="0.25">
      <c r="B191" s="73"/>
      <c r="C191" s="73"/>
      <c r="E191" s="14"/>
      <c r="F191" s="14"/>
      <c r="H191" s="14"/>
      <c r="I191" s="14"/>
    </row>
    <row r="192" spans="2:9" x14ac:dyDescent="0.25">
      <c r="B192" s="73"/>
      <c r="C192" s="73"/>
      <c r="E192" s="14"/>
      <c r="F192" s="14"/>
      <c r="H192" s="14"/>
      <c r="I192" s="14"/>
    </row>
    <row r="193" spans="2:9" x14ac:dyDescent="0.25">
      <c r="B193" s="73"/>
      <c r="C193" s="73"/>
      <c r="E193" s="14"/>
      <c r="F193" s="14"/>
      <c r="H193" s="14"/>
      <c r="I193" s="14"/>
    </row>
    <row r="194" spans="2:9" x14ac:dyDescent="0.25">
      <c r="B194" s="73"/>
      <c r="C194" s="73"/>
      <c r="E194" s="14"/>
      <c r="F194" s="14"/>
      <c r="H194" s="14"/>
      <c r="I194" s="14"/>
    </row>
    <row r="195" spans="2:9" x14ac:dyDescent="0.25">
      <c r="B195" s="73"/>
      <c r="C195" s="73"/>
      <c r="E195" s="14"/>
      <c r="F195" s="14"/>
      <c r="H195" s="14"/>
      <c r="I195" s="14"/>
    </row>
    <row r="196" spans="2:9" x14ac:dyDescent="0.25">
      <c r="B196" s="73"/>
      <c r="C196" s="73"/>
      <c r="E196" s="14"/>
      <c r="F196" s="14"/>
      <c r="H196" s="14"/>
      <c r="I196" s="14"/>
    </row>
    <row r="197" spans="2:9" x14ac:dyDescent="0.25">
      <c r="B197" s="73"/>
      <c r="C197" s="73"/>
      <c r="E197" s="14"/>
      <c r="F197" s="14"/>
      <c r="H197" s="14"/>
      <c r="I197" s="14"/>
    </row>
    <row r="198" spans="2:9" x14ac:dyDescent="0.25">
      <c r="B198" s="73"/>
      <c r="C198" s="73"/>
      <c r="E198" s="14"/>
      <c r="F198" s="14"/>
      <c r="H198" s="14"/>
      <c r="I198" s="14"/>
    </row>
    <row r="199" spans="2:9" x14ac:dyDescent="0.25">
      <c r="B199" s="73"/>
      <c r="C199" s="73"/>
      <c r="E199" s="14"/>
      <c r="F199" s="14"/>
      <c r="H199" s="14"/>
      <c r="I199" s="14"/>
    </row>
    <row r="200" spans="2:9" x14ac:dyDescent="0.25">
      <c r="B200" s="73"/>
      <c r="C200" s="73"/>
      <c r="E200" s="14"/>
      <c r="F200" s="14"/>
      <c r="H200" s="14"/>
      <c r="I200" s="14"/>
    </row>
    <row r="201" spans="2:9" x14ac:dyDescent="0.25">
      <c r="B201" s="73"/>
      <c r="C201" s="73"/>
      <c r="E201" s="14"/>
      <c r="F201" s="14"/>
      <c r="H201" s="14"/>
      <c r="I201" s="14"/>
    </row>
    <row r="202" spans="2:9" x14ac:dyDescent="0.25">
      <c r="B202" s="73"/>
      <c r="C202" s="73"/>
      <c r="E202" s="14"/>
      <c r="F202" s="14"/>
      <c r="H202" s="14"/>
      <c r="I202" s="14"/>
    </row>
    <row r="203" spans="2:9" x14ac:dyDescent="0.25">
      <c r="B203" s="73"/>
      <c r="C203" s="73"/>
      <c r="E203" s="14"/>
      <c r="F203" s="14"/>
      <c r="H203" s="14"/>
      <c r="I203" s="14"/>
    </row>
    <row r="204" spans="2:9" x14ac:dyDescent="0.25">
      <c r="B204" s="73"/>
      <c r="C204" s="73"/>
      <c r="E204" s="14"/>
      <c r="F204" s="14"/>
      <c r="H204" s="14"/>
      <c r="I204" s="14"/>
    </row>
    <row r="205" spans="2:9" x14ac:dyDescent="0.25">
      <c r="B205" s="73"/>
      <c r="C205" s="73"/>
      <c r="E205" s="14"/>
      <c r="F205" s="14"/>
      <c r="H205" s="14"/>
      <c r="I205" s="14"/>
    </row>
    <row r="206" spans="2:9" x14ac:dyDescent="0.25">
      <c r="B206" s="73"/>
      <c r="C206" s="73"/>
      <c r="E206" s="14"/>
      <c r="F206" s="14"/>
      <c r="H206" s="14"/>
      <c r="I206" s="14"/>
    </row>
    <row r="207" spans="2:9" x14ac:dyDescent="0.25">
      <c r="B207" s="73"/>
      <c r="C207" s="73"/>
      <c r="E207" s="14"/>
      <c r="F207" s="14"/>
      <c r="H207" s="14"/>
      <c r="I207" s="14"/>
    </row>
    <row r="208" spans="2:9" x14ac:dyDescent="0.25">
      <c r="B208" s="73"/>
      <c r="C208" s="73"/>
      <c r="E208" s="14"/>
      <c r="F208" s="14"/>
      <c r="H208" s="14"/>
      <c r="I208" s="14"/>
    </row>
    <row r="209" spans="2:9" x14ac:dyDescent="0.25">
      <c r="B209" s="73"/>
      <c r="C209" s="73"/>
      <c r="E209" s="14"/>
      <c r="F209" s="14"/>
      <c r="H209" s="14"/>
      <c r="I209" s="14"/>
    </row>
    <row r="210" spans="2:9" x14ac:dyDescent="0.25">
      <c r="B210" s="73"/>
      <c r="C210" s="73"/>
      <c r="E210" s="14"/>
      <c r="F210" s="14"/>
      <c r="H210" s="14"/>
      <c r="I210" s="14"/>
    </row>
    <row r="211" spans="2:9" x14ac:dyDescent="0.25">
      <c r="B211" s="73"/>
      <c r="C211" s="73"/>
      <c r="E211" s="14"/>
      <c r="F211" s="14"/>
      <c r="H211" s="14"/>
      <c r="I211" s="14"/>
    </row>
    <row r="212" spans="2:9" x14ac:dyDescent="0.25">
      <c r="B212" s="73"/>
      <c r="C212" s="73"/>
      <c r="E212" s="14"/>
      <c r="F212" s="14"/>
      <c r="H212" s="14"/>
      <c r="I212" s="14"/>
    </row>
    <row r="213" spans="2:9" x14ac:dyDescent="0.25">
      <c r="B213" s="73"/>
      <c r="C213" s="73"/>
      <c r="E213" s="14"/>
      <c r="F213" s="14"/>
      <c r="H213" s="14"/>
      <c r="I213" s="14"/>
    </row>
    <row r="214" spans="2:9" x14ac:dyDescent="0.25">
      <c r="B214" s="73"/>
      <c r="C214" s="73"/>
      <c r="E214" s="14"/>
      <c r="F214" s="14"/>
      <c r="H214" s="14"/>
      <c r="I214" s="14"/>
    </row>
    <row r="215" spans="2:9" x14ac:dyDescent="0.25">
      <c r="B215" s="73"/>
      <c r="C215" s="73"/>
      <c r="E215" s="14"/>
      <c r="F215" s="14"/>
      <c r="H215" s="14"/>
      <c r="I215" s="14"/>
    </row>
    <row r="216" spans="2:9" x14ac:dyDescent="0.25">
      <c r="B216" s="73"/>
      <c r="C216" s="73"/>
      <c r="E216" s="14"/>
      <c r="F216" s="14"/>
      <c r="H216" s="14"/>
      <c r="I216" s="14"/>
    </row>
    <row r="217" spans="2:9" x14ac:dyDescent="0.25">
      <c r="B217" s="73"/>
      <c r="C217" s="73"/>
      <c r="E217" s="14"/>
      <c r="F217" s="14"/>
      <c r="H217" s="14"/>
      <c r="I217" s="14"/>
    </row>
    <row r="218" spans="2:9" x14ac:dyDescent="0.25">
      <c r="B218" s="73"/>
      <c r="C218" s="73"/>
      <c r="E218" s="14"/>
      <c r="F218" s="14"/>
      <c r="H218" s="14"/>
      <c r="I218" s="14"/>
    </row>
    <row r="219" spans="2:9" x14ac:dyDescent="0.25">
      <c r="B219" s="73"/>
      <c r="C219" s="73"/>
      <c r="E219" s="14"/>
      <c r="F219" s="14"/>
      <c r="H219" s="14"/>
      <c r="I219" s="14"/>
    </row>
    <row r="220" spans="2:9" x14ac:dyDescent="0.25">
      <c r="B220" s="73"/>
      <c r="C220" s="73"/>
      <c r="E220" s="14"/>
      <c r="F220" s="14"/>
      <c r="H220" s="14"/>
      <c r="I220" s="14"/>
    </row>
    <row r="221" spans="2:9" x14ac:dyDescent="0.25">
      <c r="B221" s="73"/>
      <c r="C221" s="73"/>
      <c r="E221" s="14"/>
      <c r="F221" s="14"/>
      <c r="H221" s="14"/>
      <c r="I221" s="14"/>
    </row>
    <row r="222" spans="2:9" x14ac:dyDescent="0.25">
      <c r="B222" s="73"/>
      <c r="C222" s="73"/>
      <c r="E222" s="14"/>
      <c r="F222" s="14"/>
      <c r="H222" s="14"/>
      <c r="I222" s="14"/>
    </row>
    <row r="223" spans="2:9" x14ac:dyDescent="0.25">
      <c r="B223" s="73"/>
      <c r="C223" s="73"/>
      <c r="E223" s="14"/>
      <c r="F223" s="14"/>
      <c r="H223" s="14"/>
      <c r="I223" s="14"/>
    </row>
    <row r="224" spans="2:9" x14ac:dyDescent="0.25">
      <c r="B224" s="73"/>
      <c r="C224" s="73"/>
      <c r="E224" s="14"/>
      <c r="F224" s="14"/>
      <c r="H224" s="14"/>
      <c r="I224" s="14"/>
    </row>
    <row r="225" spans="2:9" x14ac:dyDescent="0.25">
      <c r="B225" s="73"/>
      <c r="C225" s="73"/>
      <c r="E225" s="14"/>
      <c r="F225" s="14"/>
      <c r="H225" s="14"/>
      <c r="I225" s="14"/>
    </row>
    <row r="226" spans="2:9" x14ac:dyDescent="0.25">
      <c r="B226" s="73"/>
      <c r="C226" s="73"/>
      <c r="E226" s="14"/>
      <c r="F226" s="14"/>
      <c r="H226" s="14"/>
      <c r="I226" s="14"/>
    </row>
    <row r="227" spans="2:9" x14ac:dyDescent="0.25">
      <c r="B227" s="73"/>
      <c r="C227" s="73"/>
      <c r="E227" s="14"/>
      <c r="F227" s="14"/>
      <c r="H227" s="14"/>
      <c r="I227" s="14"/>
    </row>
    <row r="228" spans="2:9" x14ac:dyDescent="0.25">
      <c r="B228" s="73"/>
      <c r="C228" s="73"/>
      <c r="E228" s="14"/>
      <c r="F228" s="14"/>
      <c r="H228" s="14"/>
      <c r="I228" s="14"/>
    </row>
    <row r="229" spans="2:9" x14ac:dyDescent="0.25">
      <c r="B229" s="73"/>
      <c r="C229" s="73"/>
      <c r="E229" s="14"/>
      <c r="F229" s="14"/>
      <c r="H229" s="14"/>
      <c r="I229" s="14"/>
    </row>
    <row r="230" spans="2:9" x14ac:dyDescent="0.25">
      <c r="B230" s="73"/>
      <c r="C230" s="73"/>
      <c r="E230" s="14"/>
      <c r="F230" s="14"/>
      <c r="H230" s="14"/>
      <c r="I230" s="14"/>
    </row>
    <row r="231" spans="2:9" x14ac:dyDescent="0.25">
      <c r="B231" s="73"/>
      <c r="C231" s="73"/>
      <c r="E231" s="14"/>
      <c r="F231" s="14"/>
      <c r="H231" s="14"/>
      <c r="I231" s="14"/>
    </row>
    <row r="232" spans="2:9" x14ac:dyDescent="0.25">
      <c r="B232" s="73"/>
      <c r="C232" s="73"/>
      <c r="E232" s="14"/>
      <c r="F232" s="14"/>
      <c r="H232" s="14"/>
      <c r="I232" s="14"/>
    </row>
    <row r="233" spans="2:9" x14ac:dyDescent="0.25">
      <c r="B233" s="73"/>
      <c r="C233" s="73"/>
      <c r="E233" s="14"/>
      <c r="F233" s="14"/>
      <c r="H233" s="14"/>
      <c r="I233" s="14"/>
    </row>
    <row r="234" spans="2:9" x14ac:dyDescent="0.25">
      <c r="B234" s="73"/>
      <c r="C234" s="73"/>
      <c r="E234" s="14"/>
      <c r="F234" s="14"/>
      <c r="H234" s="14"/>
      <c r="I234" s="14"/>
    </row>
    <row r="235" spans="2:9" x14ac:dyDescent="0.25">
      <c r="B235" s="73"/>
      <c r="C235" s="73"/>
      <c r="E235" s="14"/>
      <c r="F235" s="14"/>
      <c r="H235" s="14"/>
      <c r="I235" s="14"/>
    </row>
    <row r="236" spans="2:9" x14ac:dyDescent="0.25">
      <c r="B236" s="73"/>
      <c r="C236" s="73"/>
      <c r="E236" s="14"/>
      <c r="F236" s="14"/>
      <c r="H236" s="14"/>
      <c r="I236" s="14"/>
    </row>
    <row r="237" spans="2:9" x14ac:dyDescent="0.25">
      <c r="B237" s="73"/>
      <c r="C237" s="73"/>
      <c r="E237" s="14"/>
      <c r="F237" s="14"/>
      <c r="H237" s="14"/>
      <c r="I237" s="14"/>
    </row>
    <row r="238" spans="2:9" x14ac:dyDescent="0.25">
      <c r="B238" s="73"/>
      <c r="C238" s="73"/>
      <c r="E238" s="14"/>
      <c r="F238" s="14"/>
      <c r="H238" s="14"/>
      <c r="I238" s="14"/>
    </row>
    <row r="239" spans="2:9" x14ac:dyDescent="0.25">
      <c r="B239" s="73"/>
      <c r="C239" s="73"/>
      <c r="E239" s="14"/>
      <c r="F239" s="14"/>
      <c r="H239" s="14"/>
      <c r="I239" s="14"/>
    </row>
    <row r="240" spans="2:9" x14ac:dyDescent="0.25">
      <c r="B240" s="73"/>
      <c r="C240" s="73"/>
      <c r="E240" s="14"/>
      <c r="F240" s="14"/>
      <c r="H240" s="14"/>
      <c r="I240" s="14"/>
    </row>
    <row r="241" spans="2:9" x14ac:dyDescent="0.25">
      <c r="B241" s="73"/>
      <c r="C241" s="73"/>
      <c r="E241" s="14"/>
      <c r="F241" s="14"/>
      <c r="H241" s="14"/>
      <c r="I241" s="14"/>
    </row>
    <row r="242" spans="2:9" x14ac:dyDescent="0.25">
      <c r="B242" s="73"/>
      <c r="C242" s="73"/>
      <c r="E242" s="14"/>
      <c r="F242" s="14"/>
      <c r="H242" s="14"/>
      <c r="I242" s="14"/>
    </row>
    <row r="243" spans="2:9" x14ac:dyDescent="0.25">
      <c r="B243" s="73"/>
      <c r="C243" s="73"/>
      <c r="E243" s="14"/>
      <c r="F243" s="14"/>
      <c r="H243" s="14"/>
      <c r="I243" s="14"/>
    </row>
    <row r="244" spans="2:9" x14ac:dyDescent="0.25">
      <c r="B244" s="73"/>
      <c r="C244" s="73"/>
      <c r="E244" s="14"/>
      <c r="F244" s="14"/>
      <c r="H244" s="14"/>
      <c r="I244" s="14"/>
    </row>
    <row r="245" spans="2:9" x14ac:dyDescent="0.25">
      <c r="B245" s="73"/>
      <c r="C245" s="73"/>
      <c r="E245" s="14"/>
      <c r="F245" s="14"/>
      <c r="H245" s="14"/>
      <c r="I245" s="14"/>
    </row>
    <row r="246" spans="2:9" x14ac:dyDescent="0.25">
      <c r="B246" s="73"/>
      <c r="C246" s="73"/>
      <c r="E246" s="14"/>
      <c r="F246" s="14"/>
      <c r="H246" s="14"/>
      <c r="I246" s="14"/>
    </row>
    <row r="247" spans="2:9" x14ac:dyDescent="0.25">
      <c r="B247" s="73"/>
      <c r="C247" s="73"/>
      <c r="E247" s="14"/>
      <c r="F247" s="14"/>
      <c r="H247" s="14"/>
      <c r="I247" s="14"/>
    </row>
    <row r="248" spans="2:9" x14ac:dyDescent="0.25">
      <c r="B248" s="73"/>
      <c r="C248" s="73"/>
      <c r="E248" s="14"/>
      <c r="F248" s="14"/>
      <c r="H248" s="14"/>
      <c r="I248" s="14"/>
    </row>
    <row r="249" spans="2:9" x14ac:dyDescent="0.25">
      <c r="B249" s="73"/>
      <c r="C249" s="73"/>
      <c r="E249" s="14"/>
      <c r="F249" s="14"/>
      <c r="H249" s="14"/>
      <c r="I249" s="14"/>
    </row>
    <row r="250" spans="2:9" x14ac:dyDescent="0.25">
      <c r="B250" s="73"/>
      <c r="C250" s="73"/>
      <c r="E250" s="14"/>
      <c r="F250" s="14"/>
      <c r="H250" s="14"/>
      <c r="I250" s="14"/>
    </row>
    <row r="251" spans="2:9" x14ac:dyDescent="0.25">
      <c r="B251" s="73"/>
      <c r="C251" s="73"/>
      <c r="E251" s="14"/>
      <c r="F251" s="14"/>
      <c r="H251" s="14"/>
      <c r="I251" s="14"/>
    </row>
    <row r="252" spans="2:9" x14ac:dyDescent="0.25">
      <c r="B252" s="73"/>
      <c r="C252" s="73"/>
      <c r="E252" s="14"/>
      <c r="F252" s="14"/>
      <c r="H252" s="14"/>
      <c r="I252" s="14"/>
    </row>
    <row r="253" spans="2:9" x14ac:dyDescent="0.25">
      <c r="B253" s="73"/>
      <c r="C253" s="73"/>
      <c r="E253" s="14"/>
      <c r="F253" s="14"/>
      <c r="H253" s="14"/>
      <c r="I253" s="14"/>
    </row>
    <row r="254" spans="2:9" x14ac:dyDescent="0.25">
      <c r="B254" s="73"/>
      <c r="C254" s="73"/>
      <c r="E254" s="14"/>
      <c r="F254" s="14"/>
      <c r="H254" s="14"/>
      <c r="I254" s="14"/>
    </row>
    <row r="255" spans="2:9" x14ac:dyDescent="0.25">
      <c r="B255" s="73"/>
      <c r="C255" s="73"/>
      <c r="E255" s="14"/>
      <c r="F255" s="14"/>
      <c r="H255" s="14"/>
      <c r="I255" s="14"/>
    </row>
    <row r="256" spans="2:9" x14ac:dyDescent="0.25">
      <c r="B256" s="73"/>
      <c r="C256" s="73"/>
      <c r="E256" s="14"/>
      <c r="F256" s="14"/>
      <c r="H256" s="14"/>
      <c r="I256" s="14"/>
    </row>
    <row r="257" spans="2:9" x14ac:dyDescent="0.25">
      <c r="B257" s="73"/>
      <c r="C257" s="73"/>
      <c r="E257" s="14"/>
      <c r="F257" s="14"/>
      <c r="H257" s="14"/>
      <c r="I257" s="14"/>
    </row>
    <row r="258" spans="2:9" x14ac:dyDescent="0.25">
      <c r="B258" s="73"/>
      <c r="C258" s="73"/>
      <c r="E258" s="14"/>
      <c r="F258" s="14"/>
      <c r="H258" s="14"/>
      <c r="I258" s="14"/>
    </row>
    <row r="259" spans="2:9" x14ac:dyDescent="0.25">
      <c r="B259" s="73"/>
      <c r="C259" s="73"/>
      <c r="E259" s="14"/>
      <c r="F259" s="14"/>
      <c r="H259" s="14"/>
      <c r="I259" s="14"/>
    </row>
    <row r="260" spans="2:9" x14ac:dyDescent="0.25">
      <c r="B260" s="73"/>
      <c r="C260" s="73"/>
      <c r="E260" s="14"/>
      <c r="F260" s="14"/>
      <c r="H260" s="14"/>
      <c r="I260" s="14"/>
    </row>
    <row r="261" spans="2:9" x14ac:dyDescent="0.25">
      <c r="B261" s="73"/>
      <c r="C261" s="73"/>
      <c r="E261" s="14"/>
      <c r="F261" s="14"/>
      <c r="H261" s="14"/>
      <c r="I261" s="14"/>
    </row>
    <row r="262" spans="2:9" x14ac:dyDescent="0.25">
      <c r="B262" s="73"/>
      <c r="C262" s="73"/>
      <c r="E262" s="14"/>
      <c r="F262" s="14"/>
      <c r="H262" s="14"/>
      <c r="I262" s="14"/>
    </row>
    <row r="263" spans="2:9" x14ac:dyDescent="0.25">
      <c r="B263" s="73"/>
      <c r="C263" s="73"/>
      <c r="E263" s="14"/>
      <c r="F263" s="14"/>
      <c r="H263" s="14"/>
      <c r="I263" s="14"/>
    </row>
    <row r="264" spans="2:9" x14ac:dyDescent="0.25">
      <c r="B264" s="73"/>
      <c r="C264" s="73"/>
      <c r="E264" s="14"/>
      <c r="F264" s="14"/>
      <c r="H264" s="14"/>
      <c r="I264" s="14"/>
    </row>
    <row r="265" spans="2:9" x14ac:dyDescent="0.25">
      <c r="B265" s="73"/>
      <c r="C265" s="73"/>
      <c r="E265" s="14"/>
      <c r="F265" s="14"/>
      <c r="H265" s="14"/>
      <c r="I265" s="14"/>
    </row>
    <row r="266" spans="2:9" x14ac:dyDescent="0.25">
      <c r="B266" s="73"/>
      <c r="C266" s="73"/>
      <c r="E266" s="14"/>
      <c r="F266" s="14"/>
      <c r="H266" s="14"/>
      <c r="I266" s="14"/>
    </row>
    <row r="267" spans="2:9" x14ac:dyDescent="0.25">
      <c r="B267" s="73"/>
      <c r="C267" s="73"/>
      <c r="E267" s="14"/>
      <c r="F267" s="14"/>
      <c r="H267" s="14"/>
      <c r="I267" s="14"/>
    </row>
    <row r="268" spans="2:9" x14ac:dyDescent="0.25">
      <c r="B268" s="73"/>
      <c r="C268" s="73"/>
      <c r="E268" s="14"/>
      <c r="F268" s="14"/>
      <c r="H268" s="14"/>
      <c r="I268" s="14"/>
    </row>
    <row r="269" spans="2:9" x14ac:dyDescent="0.25">
      <c r="B269" s="73"/>
      <c r="C269" s="73"/>
      <c r="E269" s="14"/>
      <c r="F269" s="14"/>
      <c r="H269" s="14"/>
      <c r="I269" s="14"/>
    </row>
    <row r="270" spans="2:9" x14ac:dyDescent="0.25">
      <c r="B270" s="73"/>
      <c r="C270" s="73"/>
      <c r="E270" s="14"/>
      <c r="F270" s="14"/>
      <c r="H270" s="14"/>
      <c r="I270" s="14"/>
    </row>
    <row r="271" spans="2:9" x14ac:dyDescent="0.25">
      <c r="B271" s="73"/>
      <c r="C271" s="73"/>
      <c r="E271" s="14"/>
      <c r="F271" s="14"/>
      <c r="H271" s="14"/>
      <c r="I271" s="14"/>
    </row>
    <row r="272" spans="2:9" x14ac:dyDescent="0.25">
      <c r="B272" s="73"/>
      <c r="C272" s="73"/>
      <c r="E272" s="14"/>
      <c r="F272" s="14"/>
      <c r="H272" s="14"/>
      <c r="I272" s="14"/>
    </row>
    <row r="273" spans="2:9" x14ac:dyDescent="0.25">
      <c r="B273" s="73"/>
      <c r="C273" s="73"/>
      <c r="E273" s="14"/>
      <c r="F273" s="14"/>
      <c r="H273" s="14"/>
      <c r="I273" s="14"/>
    </row>
    <row r="274" spans="2:9" x14ac:dyDescent="0.25">
      <c r="B274" s="73"/>
      <c r="C274" s="73"/>
      <c r="E274" s="14"/>
      <c r="F274" s="14"/>
      <c r="H274" s="14"/>
      <c r="I274" s="14"/>
    </row>
    <row r="275" spans="2:9" x14ac:dyDescent="0.25">
      <c r="B275" s="73"/>
      <c r="C275" s="73"/>
      <c r="E275" s="14"/>
      <c r="F275" s="14"/>
      <c r="H275" s="14"/>
      <c r="I275" s="14"/>
    </row>
    <row r="276" spans="2:9" x14ac:dyDescent="0.25">
      <c r="B276" s="73"/>
      <c r="C276" s="73"/>
      <c r="E276" s="14"/>
      <c r="F276" s="14"/>
      <c r="H276" s="14"/>
      <c r="I276" s="14"/>
    </row>
    <row r="277" spans="2:9" x14ac:dyDescent="0.25">
      <c r="B277" s="73"/>
      <c r="C277" s="73"/>
      <c r="E277" s="14"/>
      <c r="F277" s="14"/>
      <c r="H277" s="14"/>
      <c r="I277" s="14"/>
    </row>
    <row r="278" spans="2:9" x14ac:dyDescent="0.25">
      <c r="B278" s="73"/>
      <c r="C278" s="73"/>
      <c r="E278" s="14"/>
      <c r="F278" s="14"/>
      <c r="H278" s="14"/>
      <c r="I278" s="14"/>
    </row>
    <row r="279" spans="2:9" x14ac:dyDescent="0.25">
      <c r="B279" s="73"/>
      <c r="C279" s="73"/>
      <c r="E279" s="14"/>
      <c r="F279" s="14"/>
      <c r="H279" s="14"/>
      <c r="I279" s="14"/>
    </row>
    <row r="280" spans="2:9" x14ac:dyDescent="0.25">
      <c r="B280" s="73"/>
      <c r="C280" s="73"/>
      <c r="E280" s="14"/>
      <c r="F280" s="14"/>
      <c r="H280" s="14"/>
      <c r="I280" s="14"/>
    </row>
    <row r="281" spans="2:9" x14ac:dyDescent="0.25">
      <c r="B281" s="73"/>
      <c r="C281" s="73"/>
      <c r="E281" s="14"/>
      <c r="F281" s="14"/>
      <c r="H281" s="14"/>
      <c r="I281" s="14"/>
    </row>
    <row r="282" spans="2:9" x14ac:dyDescent="0.25">
      <c r="B282" s="73"/>
      <c r="C282" s="73"/>
      <c r="E282" s="14"/>
      <c r="F282" s="14"/>
      <c r="H282" s="14"/>
      <c r="I282" s="14"/>
    </row>
    <row r="283" spans="2:9" x14ac:dyDescent="0.25">
      <c r="B283" s="73"/>
      <c r="C283" s="73"/>
      <c r="E283" s="14"/>
      <c r="F283" s="14"/>
      <c r="H283" s="14"/>
      <c r="I283" s="14"/>
    </row>
    <row r="284" spans="2:9" x14ac:dyDescent="0.25">
      <c r="B284" s="73"/>
      <c r="C284" s="73"/>
      <c r="E284" s="14"/>
      <c r="F284" s="14"/>
      <c r="H284" s="14"/>
      <c r="I284" s="14"/>
    </row>
    <row r="285" spans="2:9" x14ac:dyDescent="0.25">
      <c r="B285" s="73"/>
      <c r="C285" s="73"/>
      <c r="E285" s="14"/>
      <c r="F285" s="14"/>
      <c r="H285" s="14"/>
      <c r="I285" s="14"/>
    </row>
    <row r="286" spans="2:9" x14ac:dyDescent="0.25">
      <c r="B286" s="73"/>
      <c r="C286" s="73"/>
      <c r="E286" s="14"/>
      <c r="F286" s="14"/>
      <c r="H286" s="14"/>
      <c r="I286" s="14"/>
    </row>
    <row r="287" spans="2:9" x14ac:dyDescent="0.25">
      <c r="B287" s="73"/>
      <c r="C287" s="73"/>
      <c r="E287" s="14"/>
      <c r="F287" s="14"/>
      <c r="H287" s="14"/>
      <c r="I287" s="14"/>
    </row>
    <row r="288" spans="2:9" x14ac:dyDescent="0.25">
      <c r="B288" s="73"/>
      <c r="C288" s="73"/>
      <c r="E288" s="14"/>
      <c r="F288" s="14"/>
      <c r="H288" s="14"/>
      <c r="I288" s="14"/>
    </row>
    <row r="289" spans="2:9" x14ac:dyDescent="0.25">
      <c r="B289" s="73"/>
      <c r="C289" s="73"/>
      <c r="E289" s="14"/>
      <c r="F289" s="14"/>
      <c r="H289" s="14"/>
      <c r="I289" s="14"/>
    </row>
    <row r="290" spans="2:9" x14ac:dyDescent="0.25">
      <c r="B290" s="73"/>
      <c r="C290" s="73"/>
      <c r="E290" s="14"/>
      <c r="F290" s="14"/>
      <c r="H290" s="14"/>
      <c r="I290" s="14"/>
    </row>
    <row r="291" spans="2:9" x14ac:dyDescent="0.25">
      <c r="B291" s="73"/>
      <c r="C291" s="73"/>
      <c r="E291" s="14"/>
      <c r="F291" s="14"/>
      <c r="H291" s="14"/>
      <c r="I291" s="14"/>
    </row>
    <row r="292" spans="2:9" x14ac:dyDescent="0.25">
      <c r="B292" s="73"/>
      <c r="C292" s="73"/>
      <c r="E292" s="14"/>
      <c r="F292" s="14"/>
      <c r="H292" s="14"/>
      <c r="I292" s="14"/>
    </row>
    <row r="293" spans="2:9" x14ac:dyDescent="0.25">
      <c r="B293" s="73"/>
      <c r="C293" s="73"/>
      <c r="E293" s="14"/>
      <c r="F293" s="14"/>
      <c r="H293" s="14"/>
      <c r="I293" s="14"/>
    </row>
    <row r="294" spans="2:9" x14ac:dyDescent="0.25">
      <c r="B294" s="73"/>
      <c r="C294" s="73"/>
      <c r="E294" s="14"/>
      <c r="F294" s="14"/>
      <c r="H294" s="14"/>
      <c r="I294" s="14"/>
    </row>
    <row r="295" spans="2:9" x14ac:dyDescent="0.25">
      <c r="B295" s="73"/>
      <c r="C295" s="73"/>
      <c r="E295" s="14"/>
      <c r="F295" s="14"/>
      <c r="H295" s="14"/>
      <c r="I295" s="14"/>
    </row>
    <row r="296" spans="2:9" x14ac:dyDescent="0.25">
      <c r="B296" s="73"/>
      <c r="C296" s="73"/>
      <c r="E296" s="14"/>
      <c r="F296" s="14"/>
      <c r="H296" s="14"/>
      <c r="I296" s="14"/>
    </row>
    <row r="297" spans="2:9" x14ac:dyDescent="0.25">
      <c r="B297" s="73"/>
      <c r="C297" s="73"/>
      <c r="E297" s="14"/>
      <c r="F297" s="14"/>
      <c r="H297" s="14"/>
      <c r="I297" s="14"/>
    </row>
    <row r="298" spans="2:9" x14ac:dyDescent="0.25">
      <c r="B298" s="73"/>
      <c r="C298" s="73"/>
      <c r="E298" s="14"/>
      <c r="F298" s="14"/>
      <c r="H298" s="14"/>
      <c r="I298" s="14"/>
    </row>
    <row r="299" spans="2:9" x14ac:dyDescent="0.25">
      <c r="B299" s="73"/>
      <c r="C299" s="73"/>
      <c r="E299" s="14"/>
      <c r="F299" s="14"/>
      <c r="H299" s="14"/>
      <c r="I299" s="14"/>
    </row>
    <row r="300" spans="2:9" x14ac:dyDescent="0.25">
      <c r="B300" s="73"/>
      <c r="C300" s="73"/>
      <c r="E300" s="14"/>
      <c r="F300" s="14"/>
      <c r="H300" s="14"/>
      <c r="I300" s="14"/>
    </row>
    <row r="301" spans="2:9" x14ac:dyDescent="0.25">
      <c r="B301" s="73"/>
      <c r="C301" s="73"/>
      <c r="E301" s="14"/>
      <c r="F301" s="14"/>
      <c r="H301" s="14"/>
      <c r="I301" s="14"/>
    </row>
    <row r="302" spans="2:9" x14ac:dyDescent="0.25">
      <c r="B302" s="73"/>
      <c r="C302" s="73"/>
      <c r="E302" s="14"/>
      <c r="F302" s="14"/>
      <c r="H302" s="14"/>
      <c r="I302" s="14"/>
    </row>
    <row r="303" spans="2:9" x14ac:dyDescent="0.25">
      <c r="B303" s="73"/>
      <c r="C303" s="73"/>
      <c r="E303" s="14"/>
      <c r="F303" s="14"/>
      <c r="H303" s="14"/>
      <c r="I303" s="14"/>
    </row>
    <row r="304" spans="2:9" x14ac:dyDescent="0.25">
      <c r="B304" s="73"/>
      <c r="C304" s="73"/>
      <c r="E304" s="14"/>
      <c r="F304" s="14"/>
      <c r="H304" s="14"/>
      <c r="I304" s="14"/>
    </row>
    <row r="305" spans="2:9" x14ac:dyDescent="0.25">
      <c r="B305" s="73"/>
      <c r="C305" s="73"/>
      <c r="E305" s="14"/>
      <c r="F305" s="14"/>
      <c r="H305" s="14"/>
      <c r="I305" s="14"/>
    </row>
    <row r="306" spans="2:9" x14ac:dyDescent="0.25">
      <c r="B306" s="73"/>
      <c r="C306" s="73"/>
      <c r="E306" s="14"/>
      <c r="F306" s="14"/>
      <c r="H306" s="14"/>
      <c r="I306" s="14"/>
    </row>
    <row r="307" spans="2:9" x14ac:dyDescent="0.25">
      <c r="B307" s="73"/>
      <c r="C307" s="73"/>
      <c r="E307" s="14"/>
      <c r="F307" s="14"/>
      <c r="H307" s="14"/>
      <c r="I307" s="14"/>
    </row>
    <row r="308" spans="2:9" x14ac:dyDescent="0.25">
      <c r="B308" s="73"/>
      <c r="C308" s="73"/>
      <c r="E308" s="14"/>
      <c r="F308" s="14"/>
      <c r="H308" s="14"/>
      <c r="I308" s="14"/>
    </row>
    <row r="309" spans="2:9" x14ac:dyDescent="0.25">
      <c r="B309" s="73"/>
      <c r="C309" s="73"/>
      <c r="E309" s="14"/>
      <c r="F309" s="14"/>
      <c r="H309" s="14"/>
      <c r="I309" s="14"/>
    </row>
    <row r="310" spans="2:9" x14ac:dyDescent="0.25">
      <c r="B310" s="73"/>
      <c r="C310" s="73"/>
      <c r="E310" s="14"/>
      <c r="F310" s="14"/>
      <c r="H310" s="14"/>
      <c r="I310" s="14"/>
    </row>
    <row r="311" spans="2:9" x14ac:dyDescent="0.25">
      <c r="B311" s="73"/>
      <c r="C311" s="73"/>
      <c r="E311" s="14"/>
      <c r="F311" s="14"/>
      <c r="H311" s="14"/>
      <c r="I311" s="14"/>
    </row>
    <row r="312" spans="2:9" x14ac:dyDescent="0.25">
      <c r="B312" s="73"/>
      <c r="C312" s="73"/>
      <c r="E312" s="14"/>
      <c r="F312" s="14"/>
      <c r="H312" s="14"/>
      <c r="I312" s="14"/>
    </row>
    <row r="313" spans="2:9" x14ac:dyDescent="0.25">
      <c r="B313" s="73"/>
      <c r="C313" s="73"/>
      <c r="E313" s="14"/>
      <c r="F313" s="14"/>
      <c r="H313" s="14"/>
      <c r="I313" s="14"/>
    </row>
    <row r="314" spans="2:9" x14ac:dyDescent="0.25">
      <c r="B314" s="73"/>
      <c r="C314" s="73"/>
      <c r="E314" s="14"/>
      <c r="F314" s="14"/>
      <c r="H314" s="14"/>
      <c r="I314" s="14"/>
    </row>
    <row r="315" spans="2:9" x14ac:dyDescent="0.25">
      <c r="B315" s="73"/>
      <c r="C315" s="73"/>
      <c r="E315" s="14"/>
      <c r="F315" s="14"/>
      <c r="H315" s="14"/>
      <c r="I315" s="14"/>
    </row>
    <row r="316" spans="2:9" x14ac:dyDescent="0.25">
      <c r="B316" s="73"/>
      <c r="C316" s="73"/>
      <c r="E316" s="14"/>
      <c r="F316" s="14"/>
      <c r="H316" s="14"/>
      <c r="I316" s="14"/>
    </row>
    <row r="317" spans="2:9" x14ac:dyDescent="0.25">
      <c r="B317" s="73"/>
      <c r="C317" s="73"/>
      <c r="E317" s="14"/>
      <c r="F317" s="14"/>
      <c r="H317" s="14"/>
      <c r="I317" s="14"/>
    </row>
    <row r="318" spans="2:9" x14ac:dyDescent="0.25">
      <c r="B318" s="73"/>
      <c r="C318" s="73"/>
      <c r="E318" s="14"/>
      <c r="F318" s="14"/>
      <c r="H318" s="14"/>
      <c r="I318" s="14"/>
    </row>
    <row r="319" spans="2:9" x14ac:dyDescent="0.25">
      <c r="B319" s="73"/>
      <c r="C319" s="73"/>
      <c r="E319" s="14"/>
      <c r="F319" s="14"/>
      <c r="H319" s="14"/>
      <c r="I319" s="14"/>
    </row>
    <row r="320" spans="2:9" x14ac:dyDescent="0.25">
      <c r="B320" s="73"/>
      <c r="C320" s="73"/>
      <c r="E320" s="14"/>
      <c r="F320" s="14"/>
      <c r="H320" s="14"/>
      <c r="I320" s="14"/>
    </row>
    <row r="321" spans="2:9" x14ac:dyDescent="0.25">
      <c r="B321" s="73"/>
      <c r="C321" s="73"/>
      <c r="E321" s="14"/>
      <c r="F321" s="14"/>
      <c r="H321" s="14"/>
      <c r="I321" s="14"/>
    </row>
    <row r="322" spans="2:9" x14ac:dyDescent="0.25">
      <c r="B322" s="73"/>
      <c r="C322" s="73"/>
      <c r="E322" s="14"/>
      <c r="F322" s="14"/>
      <c r="H322" s="14"/>
      <c r="I322" s="14"/>
    </row>
    <row r="323" spans="2:9" x14ac:dyDescent="0.25">
      <c r="B323" s="73"/>
      <c r="C323" s="73"/>
      <c r="E323" s="14"/>
      <c r="F323" s="14"/>
      <c r="H323" s="14"/>
      <c r="I323" s="14"/>
    </row>
    <row r="324" spans="2:9" x14ac:dyDescent="0.25">
      <c r="B324" s="73"/>
      <c r="C324" s="73"/>
      <c r="E324" s="14"/>
      <c r="F324" s="14"/>
      <c r="H324" s="14"/>
      <c r="I324" s="14"/>
    </row>
    <row r="325" spans="2:9" x14ac:dyDescent="0.25">
      <c r="B325" s="73"/>
      <c r="C325" s="73"/>
      <c r="E325" s="14"/>
      <c r="F325" s="14"/>
      <c r="H325" s="14"/>
      <c r="I325" s="14"/>
    </row>
    <row r="326" spans="2:9" x14ac:dyDescent="0.25">
      <c r="B326" s="73"/>
      <c r="C326" s="73"/>
      <c r="E326" s="14"/>
      <c r="F326" s="14"/>
      <c r="H326" s="14"/>
      <c r="I326" s="14"/>
    </row>
    <row r="327" spans="2:9" x14ac:dyDescent="0.25">
      <c r="B327" s="73"/>
      <c r="C327" s="73"/>
      <c r="E327" s="14"/>
      <c r="F327" s="14"/>
      <c r="H327" s="14"/>
      <c r="I327" s="14"/>
    </row>
    <row r="328" spans="2:9" x14ac:dyDescent="0.25">
      <c r="B328" s="73"/>
      <c r="C328" s="73"/>
      <c r="E328" s="14"/>
      <c r="F328" s="14"/>
      <c r="H328" s="14"/>
      <c r="I328" s="14"/>
    </row>
    <row r="329" spans="2:9" x14ac:dyDescent="0.25">
      <c r="B329" s="73"/>
      <c r="C329" s="73"/>
      <c r="E329" s="14"/>
      <c r="F329" s="14"/>
      <c r="H329" s="14"/>
      <c r="I329" s="14"/>
    </row>
    <row r="330" spans="2:9" x14ac:dyDescent="0.25">
      <c r="B330" s="73"/>
      <c r="C330" s="73"/>
      <c r="E330" s="14"/>
      <c r="F330" s="14"/>
      <c r="H330" s="14"/>
      <c r="I330" s="14"/>
    </row>
    <row r="331" spans="2:9" x14ac:dyDescent="0.25">
      <c r="B331" s="73"/>
      <c r="C331" s="73"/>
      <c r="E331" s="14"/>
      <c r="F331" s="14"/>
      <c r="H331" s="14"/>
      <c r="I331" s="14"/>
    </row>
    <row r="332" spans="2:9" x14ac:dyDescent="0.25">
      <c r="B332" s="73"/>
      <c r="C332" s="73"/>
      <c r="E332" s="14"/>
      <c r="F332" s="14"/>
      <c r="H332" s="14"/>
      <c r="I332" s="14"/>
    </row>
    <row r="333" spans="2:9" x14ac:dyDescent="0.25">
      <c r="B333" s="73"/>
      <c r="C333" s="73"/>
      <c r="E333" s="14"/>
      <c r="F333" s="14"/>
      <c r="H333" s="14"/>
      <c r="I333" s="14"/>
    </row>
    <row r="334" spans="2:9" x14ac:dyDescent="0.25">
      <c r="B334" s="73"/>
      <c r="C334" s="73"/>
      <c r="E334" s="14"/>
      <c r="F334" s="14"/>
      <c r="H334" s="14"/>
      <c r="I334" s="14"/>
    </row>
    <row r="335" spans="2:9" x14ac:dyDescent="0.25">
      <c r="B335" s="73"/>
      <c r="C335" s="73"/>
      <c r="E335" s="14"/>
      <c r="F335" s="14"/>
      <c r="H335" s="14"/>
      <c r="I335" s="14"/>
    </row>
    <row r="336" spans="2:9" x14ac:dyDescent="0.25">
      <c r="B336" s="73"/>
      <c r="C336" s="73"/>
      <c r="E336" s="14"/>
      <c r="F336" s="14"/>
      <c r="H336" s="14"/>
      <c r="I336" s="14"/>
    </row>
    <row r="337" spans="2:9" x14ac:dyDescent="0.25">
      <c r="B337" s="73"/>
      <c r="C337" s="73"/>
      <c r="E337" s="14"/>
      <c r="F337" s="14"/>
      <c r="H337" s="14"/>
      <c r="I337" s="14"/>
    </row>
    <row r="338" spans="2:9" x14ac:dyDescent="0.25">
      <c r="B338" s="73"/>
      <c r="C338" s="73"/>
      <c r="E338" s="14"/>
      <c r="F338" s="14"/>
      <c r="H338" s="14"/>
      <c r="I338" s="14"/>
    </row>
    <row r="339" spans="2:9" x14ac:dyDescent="0.25">
      <c r="B339" s="73"/>
      <c r="C339" s="73"/>
      <c r="E339" s="14"/>
      <c r="F339" s="14"/>
      <c r="H339" s="14"/>
      <c r="I339" s="14"/>
    </row>
    <row r="340" spans="2:9" x14ac:dyDescent="0.25">
      <c r="B340" s="73"/>
      <c r="C340" s="73"/>
      <c r="E340" s="14"/>
      <c r="F340" s="14"/>
      <c r="H340" s="14"/>
      <c r="I340" s="14"/>
    </row>
    <row r="341" spans="2:9" x14ac:dyDescent="0.25">
      <c r="B341" s="73"/>
      <c r="C341" s="73"/>
      <c r="E341" s="14"/>
      <c r="F341" s="14"/>
      <c r="H341" s="14"/>
      <c r="I341" s="14"/>
    </row>
    <row r="342" spans="2:9" x14ac:dyDescent="0.25">
      <c r="B342" s="73"/>
      <c r="C342" s="73"/>
      <c r="E342" s="14"/>
      <c r="F342" s="14"/>
      <c r="H342" s="14"/>
      <c r="I342" s="14"/>
    </row>
    <row r="343" spans="2:9" x14ac:dyDescent="0.25">
      <c r="B343" s="73"/>
      <c r="C343" s="73"/>
      <c r="E343" s="14"/>
      <c r="F343" s="14"/>
      <c r="H343" s="14"/>
      <c r="I343" s="14"/>
    </row>
    <row r="344" spans="2:9" x14ac:dyDescent="0.25">
      <c r="B344" s="73"/>
      <c r="C344" s="73"/>
      <c r="E344" s="14"/>
      <c r="F344" s="14"/>
      <c r="H344" s="14"/>
      <c r="I344" s="14"/>
    </row>
    <row r="345" spans="2:9" x14ac:dyDescent="0.25">
      <c r="B345" s="73"/>
      <c r="C345" s="73"/>
      <c r="E345" s="14"/>
      <c r="F345" s="14"/>
      <c r="H345" s="14"/>
      <c r="I345" s="14"/>
    </row>
    <row r="346" spans="2:9" x14ac:dyDescent="0.25">
      <c r="B346" s="73"/>
      <c r="C346" s="73"/>
      <c r="E346" s="14"/>
      <c r="F346" s="14"/>
      <c r="H346" s="14"/>
      <c r="I346" s="14"/>
    </row>
    <row r="347" spans="2:9" x14ac:dyDescent="0.25">
      <c r="B347" s="73"/>
      <c r="C347" s="73"/>
      <c r="E347" s="14"/>
      <c r="F347" s="14"/>
      <c r="H347" s="14"/>
      <c r="I347" s="14"/>
    </row>
    <row r="348" spans="2:9" x14ac:dyDescent="0.25">
      <c r="B348" s="73"/>
      <c r="C348" s="73"/>
      <c r="E348" s="14"/>
      <c r="F348" s="14"/>
      <c r="H348" s="14"/>
      <c r="I348" s="14"/>
    </row>
    <row r="349" spans="2:9" x14ac:dyDescent="0.25">
      <c r="B349" s="73"/>
      <c r="C349" s="73"/>
      <c r="E349" s="14"/>
      <c r="F349" s="14"/>
      <c r="H349" s="14"/>
      <c r="I349" s="14"/>
    </row>
    <row r="350" spans="2:9" x14ac:dyDescent="0.25">
      <c r="B350" s="73"/>
      <c r="C350" s="73"/>
      <c r="E350" s="14"/>
      <c r="F350" s="14"/>
      <c r="H350" s="14"/>
      <c r="I350" s="14"/>
    </row>
    <row r="351" spans="2:9" x14ac:dyDescent="0.25">
      <c r="B351" s="73"/>
      <c r="C351" s="73"/>
      <c r="E351" s="14"/>
      <c r="F351" s="14"/>
      <c r="H351" s="14"/>
      <c r="I351" s="14"/>
    </row>
    <row r="352" spans="2:9" x14ac:dyDescent="0.25">
      <c r="B352" s="73"/>
      <c r="C352" s="73"/>
      <c r="E352" s="14"/>
      <c r="F352" s="14"/>
      <c r="H352" s="14"/>
      <c r="I352" s="14"/>
    </row>
    <row r="353" spans="2:9" x14ac:dyDescent="0.25">
      <c r="B353" s="73"/>
      <c r="C353" s="73"/>
      <c r="E353" s="14"/>
      <c r="F353" s="14"/>
      <c r="H353" s="14"/>
      <c r="I353" s="14"/>
    </row>
    <row r="354" spans="2:9" x14ac:dyDescent="0.25">
      <c r="B354" s="73"/>
      <c r="C354" s="73"/>
      <c r="E354" s="14"/>
      <c r="F354" s="14"/>
      <c r="H354" s="14"/>
      <c r="I354" s="14"/>
    </row>
    <row r="355" spans="2:9" x14ac:dyDescent="0.25">
      <c r="B355" s="73"/>
      <c r="C355" s="73"/>
      <c r="E355" s="14"/>
      <c r="F355" s="14"/>
      <c r="H355" s="14"/>
      <c r="I355" s="14"/>
    </row>
    <row r="356" spans="2:9" x14ac:dyDescent="0.25">
      <c r="B356" s="73"/>
      <c r="C356" s="73"/>
      <c r="E356" s="14"/>
      <c r="F356" s="14"/>
      <c r="H356" s="14"/>
      <c r="I356" s="14"/>
    </row>
    <row r="357" spans="2:9" x14ac:dyDescent="0.25">
      <c r="B357" s="73"/>
      <c r="C357" s="73"/>
      <c r="E357" s="14"/>
      <c r="F357" s="14"/>
      <c r="H357" s="14"/>
      <c r="I357" s="14"/>
    </row>
    <row r="358" spans="2:9" x14ac:dyDescent="0.25">
      <c r="B358" s="73"/>
      <c r="C358" s="73"/>
      <c r="E358" s="14"/>
      <c r="F358" s="14"/>
      <c r="H358" s="14"/>
      <c r="I358" s="14"/>
    </row>
    <row r="359" spans="2:9" x14ac:dyDescent="0.25">
      <c r="B359" s="73"/>
      <c r="C359" s="73"/>
      <c r="E359" s="14"/>
      <c r="F359" s="14"/>
      <c r="H359" s="14"/>
      <c r="I359" s="14"/>
    </row>
    <row r="360" spans="2:9" x14ac:dyDescent="0.25">
      <c r="B360" s="73"/>
      <c r="C360" s="73"/>
      <c r="E360" s="14"/>
      <c r="F360" s="14"/>
      <c r="H360" s="14"/>
      <c r="I360" s="14"/>
    </row>
    <row r="361" spans="2:9" x14ac:dyDescent="0.25">
      <c r="B361" s="73"/>
      <c r="C361" s="73"/>
      <c r="E361" s="14"/>
      <c r="F361" s="14"/>
      <c r="H361" s="14"/>
      <c r="I361" s="14"/>
    </row>
    <row r="362" spans="2:9" x14ac:dyDescent="0.25">
      <c r="B362" s="73"/>
      <c r="C362" s="73"/>
      <c r="E362" s="14"/>
      <c r="F362" s="14"/>
      <c r="H362" s="14"/>
      <c r="I362" s="14"/>
    </row>
    <row r="363" spans="2:9" x14ac:dyDescent="0.25">
      <c r="B363" s="73"/>
      <c r="C363" s="73"/>
      <c r="E363" s="14"/>
      <c r="F363" s="14"/>
      <c r="H363" s="14"/>
      <c r="I363" s="14"/>
    </row>
    <row r="364" spans="2:9" x14ac:dyDescent="0.25">
      <c r="B364" s="73"/>
      <c r="C364" s="73"/>
      <c r="E364" s="14"/>
      <c r="F364" s="14"/>
      <c r="H364" s="14"/>
      <c r="I364" s="14"/>
    </row>
    <row r="365" spans="2:9" x14ac:dyDescent="0.25">
      <c r="B365" s="73"/>
      <c r="C365" s="73"/>
      <c r="E365" s="14"/>
      <c r="F365" s="14"/>
      <c r="H365" s="14"/>
      <c r="I365" s="14"/>
    </row>
    <row r="366" spans="2:9" x14ac:dyDescent="0.25">
      <c r="B366" s="73"/>
      <c r="C366" s="73"/>
      <c r="E366" s="14"/>
      <c r="F366" s="14"/>
      <c r="H366" s="14"/>
      <c r="I366" s="14"/>
    </row>
    <row r="367" spans="2:9" x14ac:dyDescent="0.25">
      <c r="B367" s="73"/>
      <c r="C367" s="73"/>
      <c r="E367" s="14"/>
      <c r="F367" s="14"/>
      <c r="H367" s="14"/>
      <c r="I367" s="14"/>
    </row>
    <row r="368" spans="2:9" x14ac:dyDescent="0.25">
      <c r="B368" s="73"/>
      <c r="C368" s="73"/>
      <c r="E368" s="14"/>
      <c r="F368" s="14"/>
      <c r="H368" s="14"/>
      <c r="I368" s="14"/>
    </row>
    <row r="369" spans="2:9" x14ac:dyDescent="0.25">
      <c r="B369" s="73"/>
      <c r="C369" s="73"/>
      <c r="E369" s="14"/>
      <c r="F369" s="14"/>
      <c r="H369" s="14"/>
      <c r="I369" s="14"/>
    </row>
    <row r="370" spans="2:9" x14ac:dyDescent="0.25">
      <c r="B370" s="73"/>
      <c r="C370" s="73"/>
      <c r="E370" s="14"/>
      <c r="F370" s="14"/>
      <c r="H370" s="14"/>
      <c r="I370" s="14"/>
    </row>
    <row r="371" spans="2:9" x14ac:dyDescent="0.25">
      <c r="B371" s="73"/>
      <c r="C371" s="73"/>
      <c r="E371" s="14"/>
      <c r="F371" s="14"/>
      <c r="H371" s="14"/>
      <c r="I371" s="14"/>
    </row>
    <row r="372" spans="2:9" x14ac:dyDescent="0.25">
      <c r="B372" s="73"/>
      <c r="C372" s="73"/>
      <c r="E372" s="14"/>
      <c r="F372" s="14"/>
      <c r="H372" s="14"/>
      <c r="I372" s="14"/>
    </row>
    <row r="373" spans="2:9" x14ac:dyDescent="0.25">
      <c r="B373" s="73"/>
      <c r="C373" s="73"/>
      <c r="E373" s="14"/>
      <c r="F373" s="14"/>
      <c r="H373" s="14"/>
      <c r="I373" s="14"/>
    </row>
    <row r="374" spans="2:9" x14ac:dyDescent="0.25">
      <c r="B374" s="73"/>
      <c r="C374" s="73"/>
      <c r="E374" s="14"/>
      <c r="F374" s="14"/>
      <c r="H374" s="14"/>
      <c r="I374" s="14"/>
    </row>
    <row r="375" spans="2:9" x14ac:dyDescent="0.25">
      <c r="B375" s="73"/>
      <c r="C375" s="73"/>
      <c r="E375" s="14"/>
      <c r="F375" s="14"/>
      <c r="H375" s="14"/>
      <c r="I375" s="14"/>
    </row>
    <row r="376" spans="2:9" x14ac:dyDescent="0.25">
      <c r="B376" s="73"/>
      <c r="C376" s="73"/>
      <c r="E376" s="14"/>
      <c r="F376" s="14"/>
      <c r="H376" s="14"/>
      <c r="I376" s="14"/>
    </row>
    <row r="377" spans="2:9" x14ac:dyDescent="0.25">
      <c r="B377" s="73"/>
      <c r="C377" s="73"/>
      <c r="E377" s="14"/>
      <c r="F377" s="14"/>
      <c r="H377" s="14"/>
      <c r="I377" s="14"/>
    </row>
    <row r="378" spans="2:9" x14ac:dyDescent="0.25">
      <c r="B378" s="73"/>
      <c r="C378" s="73"/>
      <c r="E378" s="14"/>
      <c r="F378" s="14"/>
      <c r="H378" s="14"/>
      <c r="I378" s="14"/>
    </row>
    <row r="379" spans="2:9" x14ac:dyDescent="0.25">
      <c r="B379" s="73"/>
      <c r="C379" s="73"/>
      <c r="E379" s="14"/>
      <c r="F379" s="14"/>
      <c r="H379" s="14"/>
      <c r="I379" s="14"/>
    </row>
    <row r="380" spans="2:9" x14ac:dyDescent="0.25">
      <c r="B380" s="73"/>
      <c r="C380" s="73"/>
      <c r="E380" s="14"/>
      <c r="F380" s="14"/>
      <c r="H380" s="14"/>
      <c r="I380" s="14"/>
    </row>
    <row r="381" spans="2:9" x14ac:dyDescent="0.25">
      <c r="B381" s="73"/>
      <c r="C381" s="73"/>
      <c r="E381" s="14"/>
      <c r="F381" s="14"/>
      <c r="H381" s="14"/>
      <c r="I381" s="14"/>
    </row>
    <row r="382" spans="2:9" x14ac:dyDescent="0.25">
      <c r="B382" s="73"/>
      <c r="C382" s="73"/>
      <c r="E382" s="14"/>
      <c r="F382" s="14"/>
      <c r="H382" s="14"/>
      <c r="I382" s="14"/>
    </row>
    <row r="383" spans="2:9" x14ac:dyDescent="0.25">
      <c r="B383" s="73"/>
      <c r="C383" s="73"/>
      <c r="E383" s="14"/>
      <c r="F383" s="14"/>
      <c r="H383" s="14"/>
      <c r="I383" s="14"/>
    </row>
    <row r="384" spans="2:9" x14ac:dyDescent="0.25">
      <c r="B384" s="73"/>
      <c r="C384" s="73"/>
      <c r="E384" s="14"/>
      <c r="F384" s="14"/>
      <c r="H384" s="14"/>
      <c r="I384" s="14"/>
    </row>
    <row r="385" spans="2:9" x14ac:dyDescent="0.25">
      <c r="B385" s="73"/>
      <c r="C385" s="73"/>
      <c r="E385" s="14"/>
      <c r="F385" s="14"/>
      <c r="H385" s="14"/>
      <c r="I385" s="14"/>
    </row>
    <row r="386" spans="2:9" x14ac:dyDescent="0.25">
      <c r="B386" s="73"/>
      <c r="C386" s="73"/>
      <c r="E386" s="14"/>
      <c r="F386" s="14"/>
      <c r="H386" s="14"/>
      <c r="I386" s="14"/>
    </row>
    <row r="387" spans="2:9" x14ac:dyDescent="0.25">
      <c r="B387" s="73"/>
      <c r="C387" s="73"/>
      <c r="E387" s="14"/>
      <c r="F387" s="14"/>
      <c r="H387" s="14"/>
      <c r="I387" s="14"/>
    </row>
    <row r="388" spans="2:9" x14ac:dyDescent="0.25">
      <c r="B388" s="73"/>
      <c r="C388" s="73"/>
      <c r="E388" s="14"/>
      <c r="F388" s="14"/>
      <c r="H388" s="14"/>
      <c r="I388" s="14"/>
    </row>
    <row r="389" spans="2:9" x14ac:dyDescent="0.25">
      <c r="B389" s="73"/>
      <c r="C389" s="73"/>
      <c r="E389" s="14"/>
      <c r="F389" s="14"/>
      <c r="H389" s="14"/>
      <c r="I389" s="14"/>
    </row>
    <row r="390" spans="2:9" x14ac:dyDescent="0.25">
      <c r="B390" s="73"/>
      <c r="C390" s="73"/>
      <c r="E390" s="14"/>
      <c r="F390" s="14"/>
      <c r="H390" s="14"/>
      <c r="I390" s="14"/>
    </row>
    <row r="391" spans="2:9" x14ac:dyDescent="0.25">
      <c r="B391" s="73"/>
      <c r="C391" s="73"/>
      <c r="E391" s="14"/>
      <c r="F391" s="14"/>
      <c r="H391" s="14"/>
      <c r="I391" s="14"/>
    </row>
    <row r="392" spans="2:9" x14ac:dyDescent="0.25">
      <c r="B392" s="73"/>
      <c r="C392" s="73"/>
      <c r="E392" s="14"/>
      <c r="F392" s="14"/>
      <c r="H392" s="14"/>
      <c r="I392" s="14"/>
    </row>
    <row r="393" spans="2:9" x14ac:dyDescent="0.25">
      <c r="B393" s="73"/>
      <c r="C393" s="73"/>
      <c r="E393" s="14"/>
      <c r="F393" s="14"/>
      <c r="H393" s="14"/>
      <c r="I393" s="14"/>
    </row>
    <row r="394" spans="2:9" x14ac:dyDescent="0.25">
      <c r="B394" s="73"/>
      <c r="C394" s="73"/>
      <c r="E394" s="14"/>
      <c r="F394" s="14"/>
      <c r="H394" s="14"/>
      <c r="I394" s="14"/>
    </row>
    <row r="395" spans="2:9" x14ac:dyDescent="0.25">
      <c r="B395" s="73"/>
      <c r="C395" s="73"/>
      <c r="E395" s="14"/>
      <c r="F395" s="14"/>
      <c r="H395" s="14"/>
      <c r="I395" s="14"/>
    </row>
    <row r="396" spans="2:9" x14ac:dyDescent="0.25">
      <c r="B396" s="73"/>
      <c r="C396" s="73"/>
      <c r="E396" s="14"/>
      <c r="F396" s="14"/>
      <c r="H396" s="14"/>
      <c r="I396" s="14"/>
    </row>
    <row r="397" spans="2:9" x14ac:dyDescent="0.25">
      <c r="B397" s="73"/>
      <c r="C397" s="73"/>
      <c r="E397" s="14"/>
      <c r="F397" s="14"/>
      <c r="H397" s="14"/>
      <c r="I397" s="14"/>
    </row>
    <row r="398" spans="2:9" x14ac:dyDescent="0.25">
      <c r="B398" s="73"/>
      <c r="C398" s="73"/>
      <c r="E398" s="14"/>
      <c r="F398" s="14"/>
      <c r="H398" s="14"/>
      <c r="I398" s="14"/>
    </row>
    <row r="399" spans="2:9" x14ac:dyDescent="0.25">
      <c r="B399" s="73"/>
      <c r="C399" s="73"/>
      <c r="E399" s="14"/>
      <c r="F399" s="14"/>
      <c r="H399" s="14"/>
      <c r="I399" s="14"/>
    </row>
    <row r="400" spans="2:9" x14ac:dyDescent="0.25">
      <c r="B400" s="73"/>
      <c r="C400" s="73"/>
      <c r="E400" s="14"/>
      <c r="F400" s="14"/>
      <c r="H400" s="14"/>
      <c r="I400" s="14"/>
    </row>
    <row r="401" spans="2:9" x14ac:dyDescent="0.25">
      <c r="B401" s="73"/>
      <c r="C401" s="73"/>
      <c r="E401" s="14"/>
      <c r="F401" s="14"/>
      <c r="H401" s="14"/>
      <c r="I401" s="14"/>
    </row>
    <row r="402" spans="2:9" x14ac:dyDescent="0.25">
      <c r="B402" s="73"/>
      <c r="C402" s="73"/>
      <c r="E402" s="14"/>
      <c r="F402" s="14"/>
      <c r="H402" s="14"/>
      <c r="I402" s="14"/>
    </row>
    <row r="403" spans="2:9" x14ac:dyDescent="0.25">
      <c r="B403" s="73"/>
      <c r="C403" s="73"/>
      <c r="E403" s="14"/>
      <c r="F403" s="14"/>
      <c r="H403" s="14"/>
      <c r="I403" s="14"/>
    </row>
    <row r="404" spans="2:9" x14ac:dyDescent="0.25">
      <c r="B404" s="73"/>
      <c r="C404" s="73"/>
      <c r="E404" s="14"/>
      <c r="F404" s="14"/>
      <c r="H404" s="14"/>
      <c r="I404" s="14"/>
    </row>
    <row r="405" spans="2:9" x14ac:dyDescent="0.25">
      <c r="B405" s="73"/>
      <c r="C405" s="73"/>
      <c r="E405" s="14"/>
      <c r="F405" s="14"/>
      <c r="H405" s="14"/>
      <c r="I405" s="14"/>
    </row>
    <row r="406" spans="2:9" x14ac:dyDescent="0.25">
      <c r="B406" s="73"/>
      <c r="C406" s="73"/>
      <c r="E406" s="14"/>
      <c r="F406" s="14"/>
      <c r="H406" s="14"/>
      <c r="I406" s="14"/>
    </row>
    <row r="407" spans="2:9" x14ac:dyDescent="0.25">
      <c r="B407" s="73"/>
      <c r="C407" s="73"/>
      <c r="E407" s="14"/>
      <c r="F407" s="14"/>
      <c r="H407" s="14"/>
      <c r="I407" s="14"/>
    </row>
    <row r="408" spans="2:9" x14ac:dyDescent="0.25">
      <c r="B408" s="73"/>
      <c r="C408" s="73"/>
      <c r="E408" s="14"/>
      <c r="F408" s="14"/>
      <c r="H408" s="14"/>
      <c r="I408" s="14"/>
    </row>
    <row r="409" spans="2:9" x14ac:dyDescent="0.25">
      <c r="B409" s="73"/>
      <c r="C409" s="73"/>
      <c r="E409" s="14"/>
      <c r="F409" s="14"/>
      <c r="H409" s="14"/>
      <c r="I409" s="14"/>
    </row>
    <row r="410" spans="2:9" x14ac:dyDescent="0.25">
      <c r="B410" s="73"/>
      <c r="C410" s="73"/>
      <c r="E410" s="14"/>
      <c r="F410" s="14"/>
      <c r="H410" s="14"/>
      <c r="I410" s="14"/>
    </row>
    <row r="411" spans="2:9" x14ac:dyDescent="0.25">
      <c r="B411" s="73"/>
      <c r="C411" s="73"/>
      <c r="E411" s="14"/>
      <c r="F411" s="14"/>
      <c r="H411" s="14"/>
      <c r="I411" s="14"/>
    </row>
    <row r="412" spans="2:9" x14ac:dyDescent="0.25">
      <c r="B412" s="73"/>
      <c r="C412" s="73"/>
      <c r="E412" s="14"/>
      <c r="F412" s="14"/>
      <c r="H412" s="14"/>
      <c r="I412" s="14"/>
    </row>
    <row r="413" spans="2:9" x14ac:dyDescent="0.25">
      <c r="B413" s="73"/>
      <c r="C413" s="73"/>
      <c r="E413" s="14"/>
      <c r="F413" s="14"/>
      <c r="H413" s="14"/>
      <c r="I413" s="14"/>
    </row>
    <row r="414" spans="2:9" x14ac:dyDescent="0.25">
      <c r="B414" s="73"/>
      <c r="C414" s="73"/>
      <c r="E414" s="14"/>
      <c r="F414" s="14"/>
      <c r="H414" s="14"/>
      <c r="I414" s="14"/>
    </row>
    <row r="415" spans="2:9" x14ac:dyDescent="0.25">
      <c r="B415" s="73"/>
      <c r="C415" s="73"/>
      <c r="E415" s="14"/>
      <c r="F415" s="14"/>
      <c r="H415" s="14"/>
      <c r="I415" s="14"/>
    </row>
    <row r="416" spans="2:9" x14ac:dyDescent="0.25">
      <c r="B416" s="73"/>
      <c r="C416" s="73"/>
      <c r="E416" s="14"/>
      <c r="F416" s="14"/>
      <c r="H416" s="14"/>
      <c r="I416" s="14"/>
    </row>
    <row r="417" spans="2:9" x14ac:dyDescent="0.25">
      <c r="B417" s="73"/>
      <c r="C417" s="73"/>
      <c r="E417" s="14"/>
      <c r="F417" s="14"/>
      <c r="H417" s="14"/>
      <c r="I417" s="14"/>
    </row>
    <row r="418" spans="2:9" x14ac:dyDescent="0.25">
      <c r="B418" s="73"/>
      <c r="C418" s="73"/>
      <c r="E418" s="14"/>
      <c r="F418" s="14"/>
      <c r="H418" s="14"/>
      <c r="I418" s="14"/>
    </row>
    <row r="419" spans="2:9" x14ac:dyDescent="0.25">
      <c r="B419" s="73"/>
      <c r="C419" s="73"/>
      <c r="E419" s="14"/>
      <c r="F419" s="14"/>
      <c r="H419" s="14"/>
      <c r="I419" s="14"/>
    </row>
    <row r="420" spans="2:9" x14ac:dyDescent="0.25">
      <c r="B420" s="73"/>
      <c r="C420" s="73"/>
      <c r="E420" s="14"/>
      <c r="F420" s="14"/>
      <c r="H420" s="14"/>
      <c r="I420" s="14"/>
    </row>
    <row r="421" spans="2:9" x14ac:dyDescent="0.25">
      <c r="B421" s="73"/>
      <c r="C421" s="73"/>
      <c r="E421" s="14"/>
      <c r="F421" s="14"/>
      <c r="H421" s="14"/>
      <c r="I421" s="14"/>
    </row>
    <row r="422" spans="2:9" x14ac:dyDescent="0.25">
      <c r="B422" s="73"/>
      <c r="C422" s="73"/>
      <c r="E422" s="14"/>
      <c r="F422" s="14"/>
      <c r="H422" s="14"/>
      <c r="I422" s="14"/>
    </row>
    <row r="423" spans="2:9" x14ac:dyDescent="0.25">
      <c r="B423" s="73"/>
      <c r="C423" s="73"/>
      <c r="E423" s="14"/>
      <c r="F423" s="14"/>
      <c r="H423" s="14"/>
      <c r="I423" s="14"/>
    </row>
    <row r="424" spans="2:9" x14ac:dyDescent="0.25">
      <c r="B424" s="73"/>
      <c r="C424" s="73"/>
      <c r="E424" s="14"/>
      <c r="F424" s="14"/>
      <c r="H424" s="14"/>
      <c r="I424" s="14"/>
    </row>
    <row r="425" spans="2:9" x14ac:dyDescent="0.25">
      <c r="B425" s="73"/>
      <c r="C425" s="73"/>
      <c r="E425" s="14"/>
      <c r="F425" s="14"/>
      <c r="H425" s="14"/>
      <c r="I425" s="14"/>
    </row>
    <row r="426" spans="2:9" x14ac:dyDescent="0.25">
      <c r="B426" s="73"/>
      <c r="C426" s="73"/>
      <c r="E426" s="14"/>
      <c r="F426" s="14"/>
      <c r="H426" s="14"/>
      <c r="I426" s="14"/>
    </row>
    <row r="427" spans="2:9" x14ac:dyDescent="0.25">
      <c r="B427" s="73"/>
      <c r="C427" s="73"/>
      <c r="E427" s="14"/>
      <c r="F427" s="14"/>
      <c r="H427" s="14"/>
      <c r="I427" s="14"/>
    </row>
    <row r="428" spans="2:9" x14ac:dyDescent="0.25">
      <c r="B428" s="73"/>
      <c r="C428" s="73"/>
      <c r="E428" s="14"/>
      <c r="F428" s="14"/>
      <c r="H428" s="14"/>
      <c r="I428" s="14"/>
    </row>
    <row r="429" spans="2:9" x14ac:dyDescent="0.25">
      <c r="B429" s="73"/>
      <c r="C429" s="73"/>
      <c r="E429" s="14"/>
      <c r="F429" s="14"/>
      <c r="H429" s="14"/>
      <c r="I429" s="14"/>
    </row>
    <row r="430" spans="2:9" x14ac:dyDescent="0.25">
      <c r="B430" s="73"/>
      <c r="C430" s="73"/>
      <c r="E430" s="14"/>
      <c r="F430" s="14"/>
      <c r="H430" s="14"/>
      <c r="I430" s="14"/>
    </row>
    <row r="431" spans="2:9" x14ac:dyDescent="0.25">
      <c r="B431" s="73"/>
      <c r="C431" s="73"/>
      <c r="E431" s="14"/>
      <c r="F431" s="14"/>
      <c r="H431" s="14"/>
      <c r="I431" s="14"/>
    </row>
    <row r="432" spans="2:9" x14ac:dyDescent="0.25">
      <c r="B432" s="73"/>
      <c r="C432" s="73"/>
      <c r="E432" s="14"/>
      <c r="F432" s="14"/>
      <c r="H432" s="14"/>
      <c r="I432" s="14"/>
    </row>
    <row r="433" spans="2:9" x14ac:dyDescent="0.25">
      <c r="B433" s="73"/>
      <c r="C433" s="73"/>
      <c r="E433" s="14"/>
      <c r="F433" s="14"/>
      <c r="H433" s="14"/>
      <c r="I433" s="14"/>
    </row>
    <row r="434" spans="2:9" x14ac:dyDescent="0.25">
      <c r="B434" s="73"/>
      <c r="C434" s="73"/>
      <c r="E434" s="14"/>
      <c r="F434" s="14"/>
      <c r="H434" s="14"/>
      <c r="I434" s="14"/>
    </row>
    <row r="435" spans="2:9" x14ac:dyDescent="0.25">
      <c r="B435" s="73"/>
      <c r="C435" s="73"/>
      <c r="E435" s="14"/>
      <c r="F435" s="14"/>
      <c r="H435" s="14"/>
      <c r="I435" s="14"/>
    </row>
    <row r="436" spans="2:9" x14ac:dyDescent="0.25">
      <c r="B436" s="73"/>
      <c r="C436" s="73"/>
      <c r="E436" s="14"/>
      <c r="F436" s="14"/>
      <c r="H436" s="14"/>
      <c r="I436" s="14"/>
    </row>
    <row r="437" spans="2:9" x14ac:dyDescent="0.25">
      <c r="B437" s="73"/>
      <c r="C437" s="73"/>
      <c r="E437" s="14"/>
      <c r="F437" s="14"/>
      <c r="H437" s="14"/>
      <c r="I437" s="14"/>
    </row>
    <row r="438" spans="2:9" x14ac:dyDescent="0.25">
      <c r="B438" s="73"/>
      <c r="C438" s="73"/>
      <c r="E438" s="14"/>
      <c r="F438" s="14"/>
      <c r="H438" s="14"/>
      <c r="I438" s="14"/>
    </row>
    <row r="439" spans="2:9" x14ac:dyDescent="0.25">
      <c r="B439" s="73"/>
      <c r="C439" s="73"/>
      <c r="E439" s="14"/>
      <c r="F439" s="14"/>
      <c r="H439" s="14"/>
      <c r="I439" s="14"/>
    </row>
    <row r="440" spans="2:9" x14ac:dyDescent="0.25">
      <c r="B440" s="73"/>
      <c r="C440" s="73"/>
      <c r="E440" s="14"/>
      <c r="F440" s="14"/>
      <c r="H440" s="14"/>
      <c r="I440" s="14"/>
    </row>
    <row r="441" spans="2:9" x14ac:dyDescent="0.25">
      <c r="B441" s="73"/>
      <c r="C441" s="73"/>
      <c r="E441" s="14"/>
      <c r="F441" s="14"/>
      <c r="H441" s="14"/>
      <c r="I441" s="14"/>
    </row>
    <row r="442" spans="2:9" x14ac:dyDescent="0.25">
      <c r="B442" s="73"/>
      <c r="C442" s="73"/>
      <c r="E442" s="14"/>
      <c r="F442" s="14"/>
      <c r="H442" s="14"/>
      <c r="I442" s="14"/>
    </row>
    <row r="443" spans="2:9" x14ac:dyDescent="0.25">
      <c r="B443" s="73"/>
      <c r="C443" s="73"/>
      <c r="E443" s="14"/>
      <c r="F443" s="14"/>
      <c r="H443" s="14"/>
      <c r="I443" s="14"/>
    </row>
    <row r="444" spans="2:9" x14ac:dyDescent="0.25">
      <c r="B444" s="73"/>
      <c r="C444" s="73"/>
      <c r="E444" s="14"/>
      <c r="F444" s="14"/>
      <c r="H444" s="14"/>
      <c r="I444" s="14"/>
    </row>
    <row r="445" spans="2:9" x14ac:dyDescent="0.25">
      <c r="B445" s="73"/>
      <c r="C445" s="73"/>
      <c r="E445" s="14"/>
      <c r="F445" s="14"/>
      <c r="H445" s="14"/>
      <c r="I445" s="14"/>
    </row>
    <row r="446" spans="2:9" x14ac:dyDescent="0.25">
      <c r="B446" s="73"/>
      <c r="C446" s="73"/>
      <c r="E446" s="14"/>
      <c r="F446" s="14"/>
      <c r="H446" s="14"/>
      <c r="I446" s="14"/>
    </row>
    <row r="447" spans="2:9" x14ac:dyDescent="0.25">
      <c r="B447" s="73"/>
      <c r="C447" s="73"/>
      <c r="E447" s="14"/>
      <c r="F447" s="14"/>
      <c r="H447" s="14"/>
      <c r="I447" s="14"/>
    </row>
    <row r="448" spans="2:9" x14ac:dyDescent="0.25">
      <c r="B448" s="73"/>
      <c r="C448" s="73"/>
      <c r="E448" s="14"/>
      <c r="F448" s="14"/>
      <c r="H448" s="14"/>
      <c r="I448" s="14"/>
    </row>
    <row r="449" spans="2:9" x14ac:dyDescent="0.25">
      <c r="B449" s="73"/>
      <c r="C449" s="73"/>
      <c r="E449" s="14"/>
      <c r="F449" s="14"/>
      <c r="H449" s="14"/>
      <c r="I449" s="14"/>
    </row>
    <row r="450" spans="2:9" x14ac:dyDescent="0.25">
      <c r="B450" s="73"/>
      <c r="C450" s="73"/>
      <c r="E450" s="14"/>
      <c r="F450" s="14"/>
      <c r="H450" s="14"/>
      <c r="I450" s="14"/>
    </row>
    <row r="451" spans="2:9" x14ac:dyDescent="0.25">
      <c r="B451" s="73"/>
      <c r="C451" s="73"/>
      <c r="E451" s="14"/>
      <c r="F451" s="14"/>
      <c r="H451" s="14"/>
      <c r="I451" s="14"/>
    </row>
    <row r="452" spans="2:9" x14ac:dyDescent="0.25">
      <c r="B452" s="73"/>
      <c r="C452" s="73"/>
      <c r="E452" s="14"/>
      <c r="F452" s="14"/>
      <c r="H452" s="14"/>
      <c r="I452" s="14"/>
    </row>
    <row r="453" spans="2:9" x14ac:dyDescent="0.25">
      <c r="B453" s="73"/>
      <c r="C453" s="73"/>
      <c r="E453" s="14"/>
      <c r="F453" s="14"/>
      <c r="H453" s="14"/>
      <c r="I453" s="14"/>
    </row>
    <row r="454" spans="2:9" x14ac:dyDescent="0.25">
      <c r="B454" s="73"/>
      <c r="C454" s="73"/>
      <c r="E454" s="14"/>
      <c r="F454" s="14"/>
      <c r="H454" s="14"/>
      <c r="I454" s="14"/>
    </row>
    <row r="455" spans="2:9" x14ac:dyDescent="0.25">
      <c r="B455" s="73"/>
      <c r="C455" s="73"/>
      <c r="E455" s="14"/>
      <c r="F455" s="14"/>
      <c r="H455" s="14"/>
      <c r="I455" s="14"/>
    </row>
    <row r="456" spans="2:9" x14ac:dyDescent="0.25">
      <c r="B456" s="73"/>
      <c r="C456" s="73"/>
      <c r="E456" s="14"/>
      <c r="F456" s="14"/>
      <c r="H456" s="14"/>
      <c r="I456" s="14"/>
    </row>
    <row r="457" spans="2:9" x14ac:dyDescent="0.25">
      <c r="B457" s="73"/>
      <c r="C457" s="73"/>
      <c r="E457" s="14"/>
      <c r="F457" s="14"/>
      <c r="H457" s="14"/>
      <c r="I457" s="14"/>
    </row>
    <row r="458" spans="2:9" x14ac:dyDescent="0.25">
      <c r="B458" s="73"/>
      <c r="C458" s="73"/>
      <c r="E458" s="14"/>
      <c r="F458" s="14"/>
      <c r="H458" s="14"/>
      <c r="I458" s="14"/>
    </row>
    <row r="459" spans="2:9" x14ac:dyDescent="0.25">
      <c r="B459" s="73"/>
      <c r="C459" s="73"/>
      <c r="E459" s="14"/>
      <c r="F459" s="14"/>
      <c r="H459" s="14"/>
      <c r="I459" s="14"/>
    </row>
    <row r="460" spans="2:9" x14ac:dyDescent="0.25">
      <c r="B460" s="73"/>
      <c r="C460" s="73"/>
      <c r="E460" s="14"/>
      <c r="F460" s="14"/>
      <c r="H460" s="14"/>
      <c r="I460" s="14"/>
    </row>
    <row r="461" spans="2:9" x14ac:dyDescent="0.25">
      <c r="B461" s="73"/>
      <c r="C461" s="73"/>
      <c r="E461" s="14"/>
      <c r="F461" s="14"/>
      <c r="H461" s="14"/>
      <c r="I461" s="14"/>
    </row>
    <row r="462" spans="2:9" x14ac:dyDescent="0.25">
      <c r="B462" s="73"/>
      <c r="C462" s="73"/>
      <c r="E462" s="14"/>
      <c r="F462" s="14"/>
      <c r="H462" s="14"/>
      <c r="I462" s="14"/>
    </row>
    <row r="463" spans="2:9" x14ac:dyDescent="0.25">
      <c r="B463" s="73"/>
      <c r="C463" s="73"/>
      <c r="E463" s="14"/>
      <c r="F463" s="14"/>
      <c r="H463" s="14"/>
      <c r="I463" s="14"/>
    </row>
    <row r="464" spans="2:9" x14ac:dyDescent="0.25">
      <c r="B464" s="73"/>
      <c r="C464" s="73"/>
      <c r="E464" s="14"/>
      <c r="F464" s="14"/>
      <c r="H464" s="14"/>
      <c r="I464" s="14"/>
    </row>
    <row r="465" spans="2:9" x14ac:dyDescent="0.25">
      <c r="B465" s="73"/>
      <c r="C465" s="73"/>
      <c r="E465" s="14"/>
      <c r="F465" s="14"/>
      <c r="H465" s="14"/>
      <c r="I465" s="14"/>
    </row>
    <row r="466" spans="2:9" x14ac:dyDescent="0.25">
      <c r="B466" s="73"/>
      <c r="C466" s="73"/>
      <c r="E466" s="14"/>
      <c r="F466" s="14"/>
      <c r="H466" s="14"/>
      <c r="I466" s="14"/>
    </row>
    <row r="467" spans="2:9" x14ac:dyDescent="0.25">
      <c r="B467" s="73"/>
      <c r="C467" s="73"/>
      <c r="E467" s="14"/>
      <c r="F467" s="14"/>
      <c r="H467" s="14"/>
      <c r="I467" s="14"/>
    </row>
    <row r="468" spans="2:9" x14ac:dyDescent="0.25">
      <c r="B468" s="73"/>
      <c r="C468" s="73"/>
      <c r="E468" s="14"/>
      <c r="F468" s="14"/>
      <c r="H468" s="14"/>
      <c r="I468" s="14"/>
    </row>
    <row r="469" spans="2:9" x14ac:dyDescent="0.25">
      <c r="B469" s="73"/>
      <c r="C469" s="73"/>
      <c r="E469" s="14"/>
      <c r="F469" s="14"/>
      <c r="H469" s="14"/>
      <c r="I469" s="14"/>
    </row>
    <row r="470" spans="2:9" x14ac:dyDescent="0.25">
      <c r="B470" s="73"/>
      <c r="C470" s="73"/>
      <c r="E470" s="14"/>
      <c r="F470" s="14"/>
      <c r="H470" s="14"/>
      <c r="I470" s="14"/>
    </row>
    <row r="471" spans="2:9" x14ac:dyDescent="0.25">
      <c r="B471" s="73"/>
      <c r="C471" s="73"/>
      <c r="E471" s="14"/>
      <c r="F471" s="14"/>
      <c r="H471" s="14"/>
      <c r="I471" s="14"/>
    </row>
    <row r="472" spans="2:9" x14ac:dyDescent="0.25">
      <c r="B472" s="73"/>
      <c r="C472" s="73"/>
      <c r="E472" s="14"/>
      <c r="F472" s="14"/>
      <c r="H472" s="14"/>
      <c r="I472" s="14"/>
    </row>
    <row r="473" spans="2:9" x14ac:dyDescent="0.25">
      <c r="B473" s="73"/>
      <c r="C473" s="73"/>
      <c r="E473" s="14"/>
      <c r="F473" s="14"/>
      <c r="H473" s="14"/>
      <c r="I473" s="14"/>
    </row>
    <row r="474" spans="2:9" x14ac:dyDescent="0.25">
      <c r="B474" s="73"/>
      <c r="C474" s="73"/>
      <c r="E474" s="14"/>
      <c r="F474" s="14"/>
      <c r="H474" s="14"/>
      <c r="I474" s="14"/>
    </row>
    <row r="475" spans="2:9" x14ac:dyDescent="0.25">
      <c r="B475" s="73"/>
      <c r="C475" s="73"/>
      <c r="E475" s="14"/>
      <c r="F475" s="14"/>
      <c r="H475" s="14"/>
      <c r="I475" s="14"/>
    </row>
    <row r="476" spans="2:9" x14ac:dyDescent="0.25">
      <c r="B476" s="73"/>
      <c r="C476" s="73"/>
      <c r="E476" s="14"/>
      <c r="F476" s="14"/>
      <c r="H476" s="14"/>
      <c r="I476" s="14"/>
    </row>
    <row r="477" spans="2:9" x14ac:dyDescent="0.25">
      <c r="B477" s="73"/>
      <c r="C477" s="73"/>
      <c r="E477" s="14"/>
      <c r="F477" s="14"/>
      <c r="H477" s="14"/>
      <c r="I477" s="14"/>
    </row>
    <row r="478" spans="2:9" x14ac:dyDescent="0.25">
      <c r="B478" s="73"/>
      <c r="C478" s="73"/>
      <c r="E478" s="14"/>
      <c r="F478" s="14"/>
      <c r="H478" s="14"/>
      <c r="I478" s="14"/>
    </row>
    <row r="479" spans="2:9" x14ac:dyDescent="0.25">
      <c r="B479" s="73"/>
      <c r="C479" s="73"/>
      <c r="E479" s="14"/>
      <c r="F479" s="14"/>
      <c r="H479" s="14"/>
      <c r="I479" s="14"/>
    </row>
    <row r="480" spans="2:9" x14ac:dyDescent="0.25">
      <c r="B480" s="73"/>
      <c r="C480" s="73"/>
      <c r="E480" s="14"/>
      <c r="F480" s="14"/>
      <c r="H480" s="14"/>
      <c r="I480" s="14"/>
    </row>
    <row r="481" spans="2:9" x14ac:dyDescent="0.25">
      <c r="B481" s="73"/>
      <c r="C481" s="73"/>
      <c r="E481" s="14"/>
      <c r="F481" s="14"/>
      <c r="H481" s="14"/>
      <c r="I481" s="14"/>
    </row>
    <row r="482" spans="2:9" x14ac:dyDescent="0.25">
      <c r="B482" s="73"/>
      <c r="C482" s="73"/>
      <c r="E482" s="14"/>
      <c r="F482" s="14"/>
      <c r="H482" s="14"/>
      <c r="I482" s="14"/>
    </row>
    <row r="483" spans="2:9" x14ac:dyDescent="0.25">
      <c r="B483" s="73"/>
      <c r="C483" s="73"/>
      <c r="E483" s="14"/>
      <c r="F483" s="14"/>
      <c r="H483" s="14"/>
      <c r="I483" s="14"/>
    </row>
    <row r="484" spans="2:9" x14ac:dyDescent="0.25">
      <c r="B484" s="73"/>
      <c r="C484" s="73"/>
      <c r="E484" s="14"/>
      <c r="F484" s="14"/>
      <c r="H484" s="14"/>
      <c r="I484" s="14"/>
    </row>
    <row r="485" spans="2:9" x14ac:dyDescent="0.25">
      <c r="B485" s="73"/>
      <c r="C485" s="73"/>
      <c r="E485" s="14"/>
      <c r="F485" s="14"/>
      <c r="H485" s="14"/>
      <c r="I485" s="14"/>
    </row>
    <row r="486" spans="2:9" x14ac:dyDescent="0.25">
      <c r="B486" s="73"/>
      <c r="C486" s="73"/>
      <c r="E486" s="14"/>
      <c r="F486" s="14"/>
      <c r="H486" s="14"/>
      <c r="I486" s="14"/>
    </row>
    <row r="487" spans="2:9" x14ac:dyDescent="0.25">
      <c r="B487" s="73"/>
      <c r="C487" s="73"/>
      <c r="E487" s="14"/>
      <c r="F487" s="14"/>
      <c r="H487" s="14"/>
      <c r="I487" s="14"/>
    </row>
    <row r="488" spans="2:9" x14ac:dyDescent="0.25">
      <c r="B488" s="73"/>
      <c r="C488" s="73"/>
      <c r="E488" s="14"/>
      <c r="F488" s="14"/>
      <c r="H488" s="14"/>
      <c r="I488" s="14"/>
    </row>
    <row r="489" spans="2:9" x14ac:dyDescent="0.25">
      <c r="B489" s="73"/>
      <c r="C489" s="73"/>
      <c r="E489" s="14"/>
      <c r="F489" s="14"/>
      <c r="H489" s="14"/>
      <c r="I489" s="14"/>
    </row>
    <row r="490" spans="2:9" x14ac:dyDescent="0.25">
      <c r="B490" s="73"/>
      <c r="C490" s="73"/>
      <c r="E490" s="14"/>
      <c r="F490" s="14"/>
      <c r="H490" s="14"/>
      <c r="I490" s="14"/>
    </row>
    <row r="491" spans="2:9" x14ac:dyDescent="0.25">
      <c r="B491" s="73"/>
      <c r="C491" s="73"/>
      <c r="E491" s="14"/>
      <c r="F491" s="14"/>
      <c r="H491" s="14"/>
      <c r="I491" s="14"/>
    </row>
    <row r="492" spans="2:9" x14ac:dyDescent="0.25">
      <c r="B492" s="73"/>
      <c r="C492" s="73"/>
      <c r="E492" s="14"/>
      <c r="F492" s="14"/>
      <c r="H492" s="14"/>
      <c r="I492" s="14"/>
    </row>
    <row r="493" spans="2:9" x14ac:dyDescent="0.25">
      <c r="B493" s="73"/>
      <c r="C493" s="73"/>
      <c r="E493" s="14"/>
      <c r="F493" s="14"/>
      <c r="H493" s="14"/>
      <c r="I493" s="14"/>
    </row>
    <row r="494" spans="2:9" x14ac:dyDescent="0.25">
      <c r="B494" s="73"/>
      <c r="C494" s="73"/>
      <c r="E494" s="14"/>
      <c r="F494" s="14"/>
      <c r="H494" s="14"/>
      <c r="I494" s="14"/>
    </row>
    <row r="495" spans="2:9" x14ac:dyDescent="0.25">
      <c r="B495" s="73"/>
      <c r="C495" s="73"/>
      <c r="E495" s="14"/>
      <c r="F495" s="14"/>
      <c r="H495" s="14"/>
      <c r="I495" s="14"/>
    </row>
    <row r="496" spans="2:9" x14ac:dyDescent="0.25">
      <c r="B496" s="73"/>
      <c r="C496" s="73"/>
      <c r="E496" s="14"/>
      <c r="F496" s="14"/>
      <c r="H496" s="14"/>
      <c r="I496" s="14"/>
    </row>
    <row r="497" spans="2:9" x14ac:dyDescent="0.25">
      <c r="B497" s="73"/>
      <c r="C497" s="73"/>
      <c r="E497" s="14"/>
      <c r="F497" s="14"/>
      <c r="H497" s="14"/>
      <c r="I497" s="14"/>
    </row>
    <row r="498" spans="2:9" x14ac:dyDescent="0.25">
      <c r="B498" s="73"/>
      <c r="C498" s="73"/>
      <c r="E498" s="14"/>
      <c r="F498" s="14"/>
      <c r="H498" s="14"/>
      <c r="I498" s="14"/>
    </row>
    <row r="499" spans="2:9" x14ac:dyDescent="0.25">
      <c r="B499" s="73"/>
      <c r="C499" s="73"/>
      <c r="E499" s="14"/>
      <c r="F499" s="14"/>
      <c r="H499" s="14"/>
      <c r="I499" s="14"/>
    </row>
    <row r="500" spans="2:9" x14ac:dyDescent="0.25">
      <c r="B500" s="73"/>
      <c r="C500" s="73"/>
      <c r="E500" s="14"/>
      <c r="F500" s="14"/>
      <c r="H500" s="14"/>
      <c r="I500" s="14"/>
    </row>
    <row r="501" spans="2:9" x14ac:dyDescent="0.25">
      <c r="B501" s="73"/>
      <c r="C501" s="73"/>
      <c r="E501" s="14"/>
      <c r="F501" s="14"/>
      <c r="H501" s="14"/>
      <c r="I501" s="14"/>
    </row>
    <row r="502" spans="2:9" x14ac:dyDescent="0.25">
      <c r="B502" s="73"/>
      <c r="C502" s="73"/>
      <c r="E502" s="14"/>
      <c r="F502" s="14"/>
      <c r="H502" s="14"/>
      <c r="I502" s="14"/>
    </row>
    <row r="503" spans="2:9" x14ac:dyDescent="0.25">
      <c r="B503" s="73"/>
      <c r="C503" s="73"/>
      <c r="E503" s="14"/>
      <c r="F503" s="14"/>
      <c r="H503" s="14"/>
      <c r="I503" s="14"/>
    </row>
    <row r="504" spans="2:9" x14ac:dyDescent="0.25">
      <c r="B504" s="73"/>
      <c r="C504" s="73"/>
      <c r="E504" s="14"/>
      <c r="F504" s="14"/>
      <c r="H504" s="14"/>
      <c r="I504" s="14"/>
    </row>
    <row r="505" spans="2:9" x14ac:dyDescent="0.25">
      <c r="B505" s="73"/>
      <c r="C505" s="73"/>
      <c r="E505" s="14"/>
      <c r="F505" s="14"/>
      <c r="H505" s="14"/>
      <c r="I505" s="14"/>
    </row>
    <row r="506" spans="2:9" x14ac:dyDescent="0.25">
      <c r="B506" s="73"/>
      <c r="C506" s="73"/>
      <c r="E506" s="14"/>
      <c r="F506" s="14"/>
      <c r="H506" s="14"/>
      <c r="I506" s="14"/>
    </row>
    <row r="507" spans="2:9" x14ac:dyDescent="0.25">
      <c r="B507" s="73"/>
      <c r="C507" s="73"/>
      <c r="E507" s="14"/>
      <c r="F507" s="14"/>
      <c r="H507" s="14"/>
      <c r="I507" s="14"/>
    </row>
    <row r="508" spans="2:9" x14ac:dyDescent="0.25">
      <c r="B508" s="73"/>
      <c r="C508" s="73"/>
      <c r="E508" s="14"/>
      <c r="F508" s="14"/>
      <c r="H508" s="14"/>
      <c r="I508" s="14"/>
    </row>
    <row r="509" spans="2:9" x14ac:dyDescent="0.25">
      <c r="B509" s="73"/>
      <c r="C509" s="73"/>
      <c r="E509" s="14"/>
      <c r="F509" s="14"/>
      <c r="H509" s="14"/>
      <c r="I509" s="14"/>
    </row>
    <row r="510" spans="2:9" x14ac:dyDescent="0.25">
      <c r="B510" s="73"/>
      <c r="C510" s="73"/>
      <c r="E510" s="14"/>
      <c r="F510" s="14"/>
      <c r="H510" s="14"/>
      <c r="I510" s="14"/>
    </row>
    <row r="511" spans="2:9" x14ac:dyDescent="0.25">
      <c r="B511" s="73"/>
      <c r="C511" s="73"/>
      <c r="E511" s="14"/>
      <c r="F511" s="14"/>
      <c r="H511" s="14"/>
      <c r="I511" s="14"/>
    </row>
    <row r="512" spans="2:9" x14ac:dyDescent="0.25">
      <c r="B512" s="73"/>
      <c r="C512" s="73"/>
      <c r="E512" s="14"/>
      <c r="F512" s="14"/>
      <c r="H512" s="14"/>
      <c r="I512" s="14"/>
    </row>
    <row r="513" spans="2:9" x14ac:dyDescent="0.25">
      <c r="B513" s="73"/>
      <c r="C513" s="73"/>
      <c r="E513" s="14"/>
      <c r="F513" s="14"/>
      <c r="H513" s="14"/>
      <c r="I513" s="14"/>
    </row>
    <row r="514" spans="2:9" x14ac:dyDescent="0.25">
      <c r="B514" s="73"/>
      <c r="C514" s="73"/>
      <c r="E514" s="14"/>
      <c r="F514" s="14"/>
      <c r="H514" s="14"/>
      <c r="I514" s="14"/>
    </row>
    <row r="515" spans="2:9" x14ac:dyDescent="0.25">
      <c r="B515" s="73"/>
      <c r="C515" s="73"/>
      <c r="E515" s="14"/>
      <c r="F515" s="14"/>
      <c r="H515" s="14"/>
      <c r="I515" s="14"/>
    </row>
    <row r="516" spans="2:9" x14ac:dyDescent="0.25">
      <c r="B516" s="73"/>
      <c r="C516" s="73"/>
      <c r="E516" s="14"/>
      <c r="F516" s="14"/>
      <c r="H516" s="14"/>
      <c r="I516" s="14"/>
    </row>
    <row r="517" spans="2:9" x14ac:dyDescent="0.25">
      <c r="B517" s="73"/>
      <c r="C517" s="73"/>
      <c r="E517" s="14"/>
      <c r="F517" s="14"/>
      <c r="H517" s="14"/>
      <c r="I517" s="14"/>
    </row>
    <row r="518" spans="2:9" x14ac:dyDescent="0.25">
      <c r="B518" s="73"/>
      <c r="C518" s="73"/>
      <c r="E518" s="14"/>
      <c r="F518" s="14"/>
      <c r="H518" s="14"/>
      <c r="I518" s="14"/>
    </row>
    <row r="519" spans="2:9" x14ac:dyDescent="0.25">
      <c r="B519" s="73"/>
      <c r="C519" s="73"/>
      <c r="E519" s="14"/>
      <c r="F519" s="14"/>
      <c r="H519" s="14"/>
      <c r="I519" s="14"/>
    </row>
    <row r="520" spans="2:9" x14ac:dyDescent="0.25">
      <c r="B520" s="73"/>
      <c r="C520" s="73"/>
      <c r="E520" s="14"/>
      <c r="F520" s="14"/>
      <c r="H520" s="14"/>
      <c r="I520" s="14"/>
    </row>
    <row r="521" spans="2:9" x14ac:dyDescent="0.25">
      <c r="B521" s="73"/>
      <c r="C521" s="73"/>
      <c r="E521" s="14"/>
      <c r="F521" s="14"/>
      <c r="H521" s="14"/>
      <c r="I521" s="14"/>
    </row>
    <row r="522" spans="2:9" x14ac:dyDescent="0.25">
      <c r="B522" s="73"/>
      <c r="C522" s="73"/>
      <c r="E522" s="14"/>
      <c r="F522" s="14"/>
      <c r="H522" s="14"/>
      <c r="I522" s="14"/>
    </row>
    <row r="523" spans="2:9" x14ac:dyDescent="0.25">
      <c r="B523" s="73"/>
      <c r="C523" s="73"/>
      <c r="E523" s="14"/>
      <c r="F523" s="14"/>
      <c r="H523" s="14"/>
      <c r="I523" s="14"/>
    </row>
    <row r="524" spans="2:9" x14ac:dyDescent="0.25">
      <c r="B524" s="73"/>
      <c r="C524" s="73"/>
      <c r="E524" s="14"/>
      <c r="F524" s="14"/>
      <c r="H524" s="14"/>
      <c r="I524" s="14"/>
    </row>
    <row r="525" spans="2:9" x14ac:dyDescent="0.25">
      <c r="B525" s="73"/>
      <c r="C525" s="73"/>
      <c r="E525" s="14"/>
      <c r="F525" s="14"/>
      <c r="H525" s="14"/>
      <c r="I525" s="14"/>
    </row>
    <row r="526" spans="2:9" x14ac:dyDescent="0.25">
      <c r="B526" s="73"/>
      <c r="C526" s="73"/>
      <c r="E526" s="14"/>
      <c r="F526" s="14"/>
      <c r="H526" s="14"/>
      <c r="I526" s="14"/>
    </row>
    <row r="527" spans="2:9" x14ac:dyDescent="0.25">
      <c r="B527" s="73"/>
      <c r="C527" s="73"/>
      <c r="E527" s="14"/>
      <c r="F527" s="14"/>
      <c r="H527" s="14"/>
      <c r="I527" s="14"/>
    </row>
    <row r="528" spans="2:9" x14ac:dyDescent="0.25">
      <c r="B528" s="73"/>
      <c r="C528" s="73"/>
      <c r="E528" s="14"/>
      <c r="F528" s="14"/>
      <c r="H528" s="14"/>
      <c r="I528" s="14"/>
    </row>
    <row r="529" spans="2:9" x14ac:dyDescent="0.25">
      <c r="B529" s="73"/>
      <c r="C529" s="73"/>
      <c r="E529" s="14"/>
      <c r="F529" s="14"/>
      <c r="H529" s="14"/>
      <c r="I529" s="14"/>
    </row>
    <row r="530" spans="2:9" x14ac:dyDescent="0.25">
      <c r="B530" s="73"/>
      <c r="C530" s="73"/>
      <c r="E530" s="14"/>
      <c r="F530" s="14"/>
      <c r="H530" s="14"/>
      <c r="I530" s="14"/>
    </row>
    <row r="531" spans="2:9" x14ac:dyDescent="0.25">
      <c r="B531" s="73"/>
      <c r="C531" s="73"/>
      <c r="E531" s="14"/>
      <c r="F531" s="14"/>
      <c r="H531" s="14"/>
      <c r="I531" s="14"/>
    </row>
    <row r="532" spans="2:9" x14ac:dyDescent="0.25">
      <c r="B532" s="73"/>
      <c r="C532" s="73"/>
      <c r="E532" s="14"/>
      <c r="F532" s="14"/>
      <c r="H532" s="14"/>
      <c r="I532" s="14"/>
    </row>
    <row r="533" spans="2:9" x14ac:dyDescent="0.25">
      <c r="B533" s="73"/>
      <c r="C533" s="73"/>
      <c r="E533" s="14"/>
      <c r="F533" s="14"/>
      <c r="H533" s="14"/>
      <c r="I533" s="14"/>
    </row>
    <row r="534" spans="2:9" x14ac:dyDescent="0.25">
      <c r="B534" s="73"/>
      <c r="C534" s="73"/>
      <c r="E534" s="14"/>
      <c r="F534" s="14"/>
      <c r="H534" s="14"/>
      <c r="I534" s="14"/>
    </row>
    <row r="535" spans="2:9" x14ac:dyDescent="0.25">
      <c r="B535" s="73"/>
      <c r="C535" s="73"/>
      <c r="E535" s="14"/>
      <c r="F535" s="14"/>
      <c r="H535" s="14"/>
      <c r="I535" s="14"/>
    </row>
    <row r="536" spans="2:9" x14ac:dyDescent="0.25">
      <c r="B536" s="73"/>
      <c r="C536" s="73"/>
      <c r="E536" s="14"/>
      <c r="F536" s="14"/>
      <c r="H536" s="14"/>
      <c r="I536" s="14"/>
    </row>
    <row r="537" spans="2:9" x14ac:dyDescent="0.25">
      <c r="B537" s="73"/>
      <c r="C537" s="73"/>
      <c r="E537" s="14"/>
      <c r="F537" s="14"/>
      <c r="H537" s="14"/>
      <c r="I537" s="14"/>
    </row>
    <row r="538" spans="2:9" x14ac:dyDescent="0.25">
      <c r="B538" s="73"/>
      <c r="C538" s="73"/>
      <c r="E538" s="14"/>
      <c r="F538" s="14"/>
      <c r="H538" s="14"/>
      <c r="I538" s="14"/>
    </row>
    <row r="539" spans="2:9" x14ac:dyDescent="0.25">
      <c r="B539" s="73"/>
      <c r="C539" s="73"/>
      <c r="E539" s="14"/>
      <c r="F539" s="14"/>
      <c r="H539" s="14"/>
      <c r="I539" s="14"/>
    </row>
    <row r="540" spans="2:9" x14ac:dyDescent="0.25">
      <c r="B540" s="73"/>
      <c r="C540" s="73"/>
      <c r="E540" s="14"/>
      <c r="F540" s="14"/>
      <c r="H540" s="14"/>
      <c r="I540" s="14"/>
    </row>
    <row r="541" spans="2:9" x14ac:dyDescent="0.25">
      <c r="B541" s="73"/>
      <c r="C541" s="73"/>
      <c r="E541" s="14"/>
      <c r="F541" s="14"/>
      <c r="H541" s="14"/>
      <c r="I541" s="14"/>
    </row>
    <row r="542" spans="2:9" x14ac:dyDescent="0.25">
      <c r="B542" s="73"/>
      <c r="C542" s="73"/>
      <c r="E542" s="14"/>
      <c r="F542" s="14"/>
      <c r="H542" s="14"/>
      <c r="I542" s="14"/>
    </row>
    <row r="543" spans="2:9" x14ac:dyDescent="0.25">
      <c r="B543" s="73"/>
      <c r="C543" s="73"/>
      <c r="E543" s="14"/>
      <c r="F543" s="14"/>
      <c r="H543" s="14"/>
      <c r="I543" s="14"/>
    </row>
    <row r="544" spans="2:9" x14ac:dyDescent="0.25">
      <c r="B544" s="73"/>
      <c r="C544" s="73"/>
      <c r="E544" s="14"/>
      <c r="F544" s="14"/>
      <c r="H544" s="14"/>
      <c r="I544" s="14"/>
    </row>
    <row r="545" spans="2:9" x14ac:dyDescent="0.25">
      <c r="B545" s="73"/>
      <c r="C545" s="73"/>
      <c r="E545" s="14"/>
      <c r="F545" s="14"/>
      <c r="H545" s="14"/>
      <c r="I545" s="14"/>
    </row>
    <row r="546" spans="2:9" x14ac:dyDescent="0.25">
      <c r="B546" s="73"/>
      <c r="C546" s="73"/>
      <c r="E546" s="14"/>
      <c r="F546" s="14"/>
      <c r="H546" s="14"/>
      <c r="I546" s="14"/>
    </row>
    <row r="547" spans="2:9" x14ac:dyDescent="0.25">
      <c r="B547" s="73"/>
      <c r="C547" s="73"/>
      <c r="E547" s="14"/>
      <c r="F547" s="14"/>
      <c r="H547" s="14"/>
      <c r="I547" s="14"/>
    </row>
    <row r="548" spans="2:9" x14ac:dyDescent="0.25">
      <c r="B548" s="73"/>
      <c r="C548" s="73"/>
      <c r="E548" s="14"/>
      <c r="F548" s="14"/>
      <c r="H548" s="14"/>
      <c r="I548" s="14"/>
    </row>
    <row r="549" spans="2:9" x14ac:dyDescent="0.25">
      <c r="B549" s="73"/>
      <c r="C549" s="73"/>
      <c r="E549" s="14"/>
      <c r="F549" s="14"/>
      <c r="H549" s="14"/>
      <c r="I549" s="14"/>
    </row>
    <row r="550" spans="2:9" x14ac:dyDescent="0.25">
      <c r="B550" s="73"/>
      <c r="C550" s="73"/>
      <c r="E550" s="14"/>
      <c r="F550" s="14"/>
      <c r="H550" s="14"/>
      <c r="I550" s="14"/>
    </row>
    <row r="551" spans="2:9" x14ac:dyDescent="0.25">
      <c r="B551" s="73"/>
      <c r="C551" s="73"/>
      <c r="E551" s="14"/>
      <c r="F551" s="14"/>
      <c r="H551" s="14"/>
      <c r="I551" s="14"/>
    </row>
    <row r="552" spans="2:9" x14ac:dyDescent="0.25">
      <c r="B552" s="73"/>
      <c r="C552" s="73"/>
      <c r="E552" s="14"/>
      <c r="F552" s="14"/>
      <c r="H552" s="14"/>
      <c r="I552" s="14"/>
    </row>
    <row r="553" spans="2:9" x14ac:dyDescent="0.25">
      <c r="B553" s="73"/>
      <c r="C553" s="73"/>
      <c r="E553" s="14"/>
      <c r="F553" s="14"/>
      <c r="H553" s="14"/>
      <c r="I553" s="14"/>
    </row>
    <row r="554" spans="2:9" x14ac:dyDescent="0.25">
      <c r="B554" s="73"/>
      <c r="C554" s="73"/>
      <c r="E554" s="14"/>
      <c r="F554" s="14"/>
      <c r="H554" s="14"/>
      <c r="I554" s="14"/>
    </row>
    <row r="555" spans="2:9" x14ac:dyDescent="0.25">
      <c r="B555" s="73"/>
      <c r="C555" s="73"/>
      <c r="E555" s="14"/>
      <c r="F555" s="14"/>
      <c r="H555" s="14"/>
      <c r="I555" s="14"/>
    </row>
    <row r="556" spans="2:9" x14ac:dyDescent="0.25">
      <c r="B556" s="73"/>
      <c r="C556" s="73"/>
      <c r="E556" s="14"/>
      <c r="F556" s="14"/>
      <c r="H556" s="14"/>
      <c r="I556" s="14"/>
    </row>
    <row r="557" spans="2:9" x14ac:dyDescent="0.25">
      <c r="B557" s="73"/>
      <c r="C557" s="73"/>
      <c r="E557" s="14"/>
      <c r="F557" s="14"/>
      <c r="H557" s="14"/>
      <c r="I557" s="14"/>
    </row>
    <row r="558" spans="2:9" x14ac:dyDescent="0.25">
      <c r="B558" s="73"/>
      <c r="C558" s="73"/>
      <c r="E558" s="14"/>
      <c r="F558" s="14"/>
      <c r="H558" s="14"/>
      <c r="I558" s="14"/>
    </row>
    <row r="559" spans="2:9" x14ac:dyDescent="0.25">
      <c r="B559" s="73"/>
      <c r="C559" s="73"/>
      <c r="E559" s="14"/>
      <c r="F559" s="14"/>
      <c r="H559" s="14"/>
      <c r="I559" s="14"/>
    </row>
    <row r="560" spans="2:9" x14ac:dyDescent="0.25">
      <c r="B560" s="73"/>
      <c r="C560" s="73"/>
      <c r="E560" s="14"/>
      <c r="F560" s="14"/>
      <c r="H560" s="14"/>
      <c r="I560" s="14"/>
    </row>
    <row r="561" spans="2:9" x14ac:dyDescent="0.25">
      <c r="B561" s="73"/>
      <c r="C561" s="73"/>
      <c r="E561" s="14"/>
      <c r="F561" s="14"/>
      <c r="H561" s="14"/>
      <c r="I561" s="14"/>
    </row>
    <row r="562" spans="2:9" x14ac:dyDescent="0.25">
      <c r="B562" s="73"/>
      <c r="C562" s="73"/>
      <c r="E562" s="14"/>
      <c r="F562" s="14"/>
      <c r="H562" s="14"/>
      <c r="I562" s="14"/>
    </row>
    <row r="563" spans="2:9" x14ac:dyDescent="0.25">
      <c r="B563" s="73"/>
      <c r="C563" s="73"/>
      <c r="E563" s="14"/>
      <c r="F563" s="14"/>
      <c r="H563" s="14"/>
      <c r="I563" s="14"/>
    </row>
    <row r="564" spans="2:9" x14ac:dyDescent="0.25">
      <c r="B564" s="73"/>
      <c r="C564" s="73"/>
      <c r="E564" s="14"/>
      <c r="F564" s="14"/>
      <c r="H564" s="14"/>
      <c r="I564" s="14"/>
    </row>
    <row r="565" spans="2:9" x14ac:dyDescent="0.25">
      <c r="B565" s="73"/>
      <c r="C565" s="73"/>
      <c r="E565" s="14"/>
      <c r="F565" s="14"/>
      <c r="H565" s="14"/>
      <c r="I565" s="14"/>
    </row>
    <row r="566" spans="2:9" x14ac:dyDescent="0.25">
      <c r="B566" s="73"/>
      <c r="C566" s="73"/>
      <c r="E566" s="14"/>
      <c r="F566" s="14"/>
      <c r="H566" s="14"/>
      <c r="I566" s="14"/>
    </row>
    <row r="567" spans="2:9" x14ac:dyDescent="0.25">
      <c r="B567" s="73"/>
      <c r="C567" s="73"/>
      <c r="E567" s="14"/>
      <c r="F567" s="14"/>
      <c r="H567" s="14"/>
      <c r="I567" s="14"/>
    </row>
    <row r="568" spans="2:9" x14ac:dyDescent="0.25">
      <c r="B568" s="73"/>
      <c r="C568" s="73"/>
      <c r="E568" s="14"/>
      <c r="F568" s="14"/>
      <c r="H568" s="14"/>
      <c r="I568" s="14"/>
    </row>
    <row r="569" spans="2:9" x14ac:dyDescent="0.25">
      <c r="B569" s="73"/>
      <c r="C569" s="73"/>
      <c r="E569" s="14"/>
      <c r="F569" s="14"/>
      <c r="H569" s="14"/>
      <c r="I569" s="14"/>
    </row>
    <row r="570" spans="2:9" x14ac:dyDescent="0.25">
      <c r="B570" s="73"/>
      <c r="C570" s="73"/>
      <c r="E570" s="14"/>
      <c r="F570" s="14"/>
      <c r="H570" s="14"/>
      <c r="I570" s="14"/>
    </row>
    <row r="571" spans="2:9" x14ac:dyDescent="0.25">
      <c r="B571" s="73"/>
      <c r="C571" s="73"/>
      <c r="E571" s="14"/>
      <c r="F571" s="14"/>
      <c r="H571" s="14"/>
      <c r="I571" s="14"/>
    </row>
    <row r="572" spans="2:9" x14ac:dyDescent="0.25">
      <c r="B572" s="73"/>
      <c r="C572" s="73"/>
      <c r="E572" s="14"/>
      <c r="F572" s="14"/>
      <c r="H572" s="14"/>
      <c r="I572" s="14"/>
    </row>
    <row r="573" spans="2:9" x14ac:dyDescent="0.25">
      <c r="B573" s="73"/>
      <c r="C573" s="73"/>
      <c r="E573" s="14"/>
      <c r="F573" s="14"/>
      <c r="H573" s="14"/>
      <c r="I573" s="14"/>
    </row>
    <row r="574" spans="2:9" x14ac:dyDescent="0.25">
      <c r="B574" s="73"/>
      <c r="C574" s="73"/>
      <c r="E574" s="14"/>
      <c r="F574" s="14"/>
      <c r="H574" s="14"/>
      <c r="I574" s="14"/>
    </row>
    <row r="575" spans="2:9" x14ac:dyDescent="0.25">
      <c r="B575" s="73"/>
      <c r="C575" s="73"/>
      <c r="E575" s="14"/>
      <c r="F575" s="14"/>
      <c r="H575" s="14"/>
      <c r="I575" s="14"/>
    </row>
    <row r="576" spans="2:9" x14ac:dyDescent="0.25">
      <c r="B576" s="73"/>
      <c r="C576" s="73"/>
      <c r="E576" s="14"/>
      <c r="F576" s="14"/>
      <c r="H576" s="14"/>
      <c r="I576" s="14"/>
    </row>
    <row r="577" spans="2:9" x14ac:dyDescent="0.25">
      <c r="B577" s="73"/>
      <c r="C577" s="73"/>
      <c r="E577" s="14"/>
      <c r="F577" s="14"/>
      <c r="H577" s="14"/>
      <c r="I577" s="14"/>
    </row>
    <row r="578" spans="2:9" x14ac:dyDescent="0.25">
      <c r="B578" s="73"/>
      <c r="C578" s="73"/>
      <c r="E578" s="14"/>
      <c r="F578" s="14"/>
      <c r="H578" s="14"/>
      <c r="I578" s="14"/>
    </row>
    <row r="579" spans="2:9" x14ac:dyDescent="0.25">
      <c r="B579" s="73"/>
      <c r="C579" s="73"/>
      <c r="E579" s="14"/>
      <c r="F579" s="14"/>
      <c r="H579" s="14"/>
      <c r="I579" s="14"/>
    </row>
    <row r="580" spans="2:9" x14ac:dyDescent="0.25">
      <c r="B580" s="73"/>
      <c r="C580" s="73"/>
      <c r="E580" s="14"/>
      <c r="F580" s="14"/>
      <c r="H580" s="14"/>
      <c r="I580" s="14"/>
    </row>
    <row r="581" spans="2:9" x14ac:dyDescent="0.25">
      <c r="B581" s="73"/>
      <c r="C581" s="73"/>
      <c r="E581" s="14"/>
      <c r="F581" s="14"/>
      <c r="H581" s="14"/>
      <c r="I581" s="14"/>
    </row>
    <row r="582" spans="2:9" x14ac:dyDescent="0.25">
      <c r="B582" s="73"/>
      <c r="C582" s="73"/>
      <c r="E582" s="14"/>
      <c r="F582" s="14"/>
      <c r="H582" s="14"/>
      <c r="I582" s="14"/>
    </row>
    <row r="583" spans="2:9" x14ac:dyDescent="0.25">
      <c r="B583" s="73"/>
      <c r="C583" s="73"/>
      <c r="E583" s="14"/>
      <c r="F583" s="14"/>
      <c r="H583" s="14"/>
      <c r="I583" s="14"/>
    </row>
    <row r="584" spans="2:9" x14ac:dyDescent="0.25">
      <c r="B584" s="73"/>
      <c r="C584" s="73"/>
      <c r="E584" s="14"/>
      <c r="F584" s="14"/>
      <c r="H584" s="14"/>
      <c r="I584" s="14"/>
    </row>
    <row r="585" spans="2:9" x14ac:dyDescent="0.25">
      <c r="B585" s="73"/>
      <c r="C585" s="73"/>
      <c r="E585" s="14"/>
      <c r="F585" s="14"/>
      <c r="H585" s="14"/>
      <c r="I585" s="14"/>
    </row>
    <row r="586" spans="2:9" x14ac:dyDescent="0.25">
      <c r="B586" s="73"/>
      <c r="C586" s="73"/>
      <c r="E586" s="14"/>
      <c r="F586" s="14"/>
      <c r="H586" s="14"/>
      <c r="I586" s="14"/>
    </row>
    <row r="587" spans="2:9" x14ac:dyDescent="0.25">
      <c r="B587" s="73"/>
      <c r="C587" s="73"/>
      <c r="E587" s="14"/>
      <c r="F587" s="14"/>
      <c r="H587" s="14"/>
      <c r="I587" s="14"/>
    </row>
    <row r="588" spans="2:9" x14ac:dyDescent="0.25">
      <c r="B588" s="73"/>
      <c r="C588" s="73"/>
      <c r="E588" s="14"/>
      <c r="F588" s="14"/>
      <c r="H588" s="14"/>
      <c r="I588" s="14"/>
    </row>
    <row r="589" spans="2:9" x14ac:dyDescent="0.25">
      <c r="B589" s="73"/>
      <c r="C589" s="73"/>
      <c r="E589" s="14"/>
      <c r="F589" s="14"/>
      <c r="H589" s="14"/>
      <c r="I589" s="14"/>
    </row>
    <row r="590" spans="2:9" x14ac:dyDescent="0.25">
      <c r="B590" s="73"/>
      <c r="C590" s="73"/>
      <c r="E590" s="14"/>
      <c r="F590" s="14"/>
      <c r="H590" s="14"/>
      <c r="I590" s="14"/>
    </row>
    <row r="591" spans="2:9" x14ac:dyDescent="0.25">
      <c r="B591" s="73"/>
      <c r="C591" s="73"/>
      <c r="E591" s="14"/>
      <c r="F591" s="14"/>
      <c r="H591" s="14"/>
      <c r="I591" s="14"/>
    </row>
    <row r="592" spans="2:9" x14ac:dyDescent="0.25">
      <c r="B592" s="73"/>
      <c r="C592" s="73"/>
      <c r="E592" s="14"/>
      <c r="F592" s="14"/>
      <c r="H592" s="14"/>
      <c r="I592" s="14"/>
    </row>
    <row r="593" spans="2:9" x14ac:dyDescent="0.25">
      <c r="B593" s="73"/>
      <c r="C593" s="73"/>
      <c r="E593" s="14"/>
      <c r="F593" s="14"/>
      <c r="H593" s="14"/>
      <c r="I593" s="14"/>
    </row>
    <row r="594" spans="2:9" x14ac:dyDescent="0.25">
      <c r="B594" s="73"/>
      <c r="C594" s="73"/>
      <c r="E594" s="14"/>
      <c r="F594" s="14"/>
      <c r="H594" s="14"/>
      <c r="I594" s="14"/>
    </row>
    <row r="595" spans="2:9" x14ac:dyDescent="0.25">
      <c r="B595" s="73"/>
      <c r="C595" s="73"/>
      <c r="E595" s="14"/>
      <c r="F595" s="14"/>
      <c r="H595" s="14"/>
      <c r="I595" s="14"/>
    </row>
    <row r="596" spans="2:9" x14ac:dyDescent="0.25">
      <c r="B596" s="73"/>
      <c r="C596" s="73"/>
      <c r="E596" s="14"/>
      <c r="F596" s="14"/>
      <c r="H596" s="14"/>
      <c r="I596" s="14"/>
    </row>
    <row r="597" spans="2:9" x14ac:dyDescent="0.25">
      <c r="B597" s="73"/>
      <c r="C597" s="73"/>
      <c r="E597" s="14"/>
      <c r="F597" s="14"/>
      <c r="H597" s="14"/>
      <c r="I597" s="14"/>
    </row>
    <row r="598" spans="2:9" x14ac:dyDescent="0.25">
      <c r="B598" s="73"/>
      <c r="C598" s="73"/>
      <c r="E598" s="14"/>
      <c r="F598" s="14"/>
      <c r="H598" s="14"/>
      <c r="I598" s="14"/>
    </row>
    <row r="599" spans="2:9" x14ac:dyDescent="0.25">
      <c r="B599" s="73"/>
      <c r="C599" s="73"/>
      <c r="E599" s="14"/>
      <c r="F599" s="14"/>
      <c r="H599" s="14"/>
      <c r="I599" s="14"/>
    </row>
    <row r="600" spans="2:9" x14ac:dyDescent="0.25">
      <c r="B600" s="73"/>
      <c r="C600" s="73"/>
      <c r="E600" s="14"/>
      <c r="F600" s="14"/>
      <c r="H600" s="14"/>
      <c r="I600" s="14"/>
    </row>
    <row r="601" spans="2:9" x14ac:dyDescent="0.25">
      <c r="B601" s="73"/>
      <c r="C601" s="73"/>
      <c r="E601" s="14"/>
      <c r="F601" s="14"/>
      <c r="H601" s="14"/>
      <c r="I601" s="14"/>
    </row>
    <row r="602" spans="2:9" x14ac:dyDescent="0.25">
      <c r="B602" s="73"/>
      <c r="C602" s="73"/>
      <c r="E602" s="14"/>
      <c r="F602" s="14"/>
      <c r="H602" s="14"/>
      <c r="I602" s="14"/>
    </row>
    <row r="603" spans="2:9" x14ac:dyDescent="0.25">
      <c r="B603" s="73"/>
      <c r="C603" s="73"/>
      <c r="E603" s="14"/>
      <c r="F603" s="14"/>
      <c r="H603" s="14"/>
      <c r="I603" s="14"/>
    </row>
    <row r="604" spans="2:9" x14ac:dyDescent="0.25">
      <c r="B604" s="73"/>
      <c r="C604" s="73"/>
      <c r="E604" s="14"/>
      <c r="F604" s="14"/>
      <c r="H604" s="14"/>
      <c r="I604" s="14"/>
    </row>
    <row r="605" spans="2:9" x14ac:dyDescent="0.25">
      <c r="B605" s="73"/>
      <c r="C605" s="73"/>
      <c r="E605" s="14"/>
      <c r="F605" s="14"/>
      <c r="H605" s="14"/>
      <c r="I605" s="14"/>
    </row>
    <row r="606" spans="2:9" x14ac:dyDescent="0.25">
      <c r="B606" s="73"/>
      <c r="C606" s="73"/>
      <c r="E606" s="14"/>
      <c r="F606" s="14"/>
      <c r="H606" s="14"/>
      <c r="I606" s="14"/>
    </row>
    <row r="607" spans="2:9" x14ac:dyDescent="0.25">
      <c r="B607" s="73"/>
      <c r="C607" s="73"/>
      <c r="E607" s="14"/>
      <c r="F607" s="14"/>
      <c r="H607" s="14"/>
      <c r="I607" s="14"/>
    </row>
    <row r="608" spans="2:9" x14ac:dyDescent="0.25">
      <c r="B608" s="73"/>
      <c r="C608" s="73"/>
      <c r="E608" s="14"/>
      <c r="F608" s="14"/>
      <c r="H608" s="14"/>
      <c r="I608" s="14"/>
    </row>
    <row r="609" spans="2:9" x14ac:dyDescent="0.25">
      <c r="B609" s="73"/>
      <c r="C609" s="73"/>
      <c r="E609" s="14"/>
      <c r="F609" s="14"/>
      <c r="H609" s="14"/>
      <c r="I609" s="14"/>
    </row>
    <row r="610" spans="2:9" x14ac:dyDescent="0.25">
      <c r="B610" s="73"/>
      <c r="C610" s="73"/>
      <c r="E610" s="14"/>
      <c r="F610" s="14"/>
      <c r="H610" s="14"/>
      <c r="I610" s="14"/>
    </row>
    <row r="611" spans="2:9" x14ac:dyDescent="0.25">
      <c r="B611" s="73"/>
      <c r="C611" s="73"/>
      <c r="E611" s="14"/>
      <c r="F611" s="14"/>
      <c r="H611" s="14"/>
      <c r="I611" s="14"/>
    </row>
    <row r="612" spans="2:9" x14ac:dyDescent="0.25">
      <c r="B612" s="73"/>
      <c r="C612" s="73"/>
      <c r="E612" s="14"/>
      <c r="F612" s="14"/>
      <c r="H612" s="14"/>
      <c r="I612" s="14"/>
    </row>
    <row r="613" spans="2:9" x14ac:dyDescent="0.25">
      <c r="B613" s="73"/>
      <c r="C613" s="73"/>
      <c r="E613" s="14"/>
      <c r="F613" s="14"/>
      <c r="H613" s="14"/>
      <c r="I613" s="14"/>
    </row>
    <row r="614" spans="2:9" x14ac:dyDescent="0.25">
      <c r="B614" s="73"/>
      <c r="C614" s="73"/>
      <c r="E614" s="14"/>
      <c r="F614" s="14"/>
      <c r="H614" s="14"/>
      <c r="I614" s="14"/>
    </row>
    <row r="615" spans="2:9" x14ac:dyDescent="0.25">
      <c r="B615" s="73"/>
      <c r="C615" s="73"/>
      <c r="E615" s="14"/>
      <c r="F615" s="14"/>
      <c r="H615" s="14"/>
      <c r="I615" s="14"/>
    </row>
    <row r="616" spans="2:9" x14ac:dyDescent="0.25">
      <c r="B616" s="73"/>
      <c r="C616" s="73"/>
      <c r="E616" s="14"/>
      <c r="F616" s="14"/>
      <c r="H616" s="14"/>
      <c r="I616" s="14"/>
    </row>
    <row r="617" spans="2:9" x14ac:dyDescent="0.25">
      <c r="B617" s="73"/>
      <c r="C617" s="73"/>
      <c r="E617" s="14"/>
      <c r="F617" s="14"/>
      <c r="H617" s="14"/>
      <c r="I617" s="14"/>
    </row>
    <row r="618" spans="2:9" x14ac:dyDescent="0.25">
      <c r="B618" s="73"/>
      <c r="C618" s="73"/>
      <c r="E618" s="14"/>
      <c r="F618" s="14"/>
      <c r="H618" s="14"/>
      <c r="I618" s="14"/>
    </row>
    <row r="619" spans="2:9" x14ac:dyDescent="0.25">
      <c r="B619" s="73"/>
      <c r="C619" s="73"/>
      <c r="E619" s="14"/>
      <c r="F619" s="14"/>
      <c r="H619" s="14"/>
      <c r="I619" s="14"/>
    </row>
    <row r="620" spans="2:9" x14ac:dyDescent="0.25">
      <c r="B620" s="73"/>
      <c r="C620" s="73"/>
      <c r="E620" s="14"/>
      <c r="F620" s="14"/>
      <c r="H620" s="14"/>
      <c r="I620" s="14"/>
    </row>
    <row r="621" spans="2:9" x14ac:dyDescent="0.25">
      <c r="B621" s="73"/>
      <c r="C621" s="73"/>
      <c r="E621" s="14"/>
      <c r="F621" s="14"/>
      <c r="H621" s="14"/>
      <c r="I621" s="14"/>
    </row>
    <row r="622" spans="2:9" x14ac:dyDescent="0.25">
      <c r="B622" s="73"/>
      <c r="C622" s="73"/>
      <c r="E622" s="14"/>
      <c r="F622" s="14"/>
      <c r="H622" s="14"/>
      <c r="I622" s="14"/>
    </row>
    <row r="623" spans="2:9" x14ac:dyDescent="0.25">
      <c r="B623" s="73"/>
      <c r="C623" s="73"/>
      <c r="E623" s="14"/>
      <c r="F623" s="14"/>
      <c r="H623" s="14"/>
      <c r="I623" s="14"/>
    </row>
    <row r="624" spans="2:9" x14ac:dyDescent="0.25">
      <c r="B624" s="73"/>
      <c r="C624" s="73"/>
      <c r="E624" s="14"/>
      <c r="F624" s="14"/>
      <c r="H624" s="14"/>
      <c r="I624" s="14"/>
    </row>
    <row r="625" spans="2:9" x14ac:dyDescent="0.25">
      <c r="B625" s="73"/>
      <c r="C625" s="73"/>
      <c r="E625" s="14"/>
      <c r="F625" s="14"/>
      <c r="H625" s="14"/>
      <c r="I625" s="14"/>
    </row>
    <row r="626" spans="2:9" x14ac:dyDescent="0.25">
      <c r="B626" s="73"/>
      <c r="C626" s="73"/>
      <c r="E626" s="14"/>
      <c r="F626" s="14"/>
      <c r="H626" s="14"/>
      <c r="I626" s="14"/>
    </row>
    <row r="627" spans="2:9" x14ac:dyDescent="0.25">
      <c r="B627" s="73"/>
      <c r="C627" s="73"/>
      <c r="E627" s="14"/>
      <c r="F627" s="14"/>
      <c r="H627" s="14"/>
      <c r="I627" s="14"/>
    </row>
    <row r="628" spans="2:9" x14ac:dyDescent="0.25">
      <c r="B628" s="73"/>
      <c r="C628" s="73"/>
      <c r="E628" s="14"/>
      <c r="F628" s="14"/>
      <c r="H628" s="14"/>
      <c r="I628" s="14"/>
    </row>
    <row r="629" spans="2:9" x14ac:dyDescent="0.25">
      <c r="B629" s="73"/>
      <c r="C629" s="73"/>
      <c r="E629" s="14"/>
      <c r="F629" s="14"/>
      <c r="H629" s="14"/>
      <c r="I629" s="14"/>
    </row>
    <row r="630" spans="2:9" x14ac:dyDescent="0.25">
      <c r="B630" s="73"/>
      <c r="C630" s="73"/>
      <c r="E630" s="14"/>
      <c r="F630" s="14"/>
      <c r="H630" s="14"/>
      <c r="I630" s="14"/>
    </row>
    <row r="631" spans="2:9" x14ac:dyDescent="0.25">
      <c r="B631" s="73"/>
      <c r="C631" s="73"/>
      <c r="E631" s="14"/>
      <c r="F631" s="14"/>
      <c r="H631" s="14"/>
      <c r="I631" s="14"/>
    </row>
    <row r="632" spans="2:9" x14ac:dyDescent="0.25">
      <c r="B632" s="73"/>
      <c r="C632" s="73"/>
      <c r="E632" s="14"/>
      <c r="F632" s="14"/>
      <c r="H632" s="14"/>
      <c r="I632" s="14"/>
    </row>
    <row r="633" spans="2:9" x14ac:dyDescent="0.25">
      <c r="B633" s="73"/>
      <c r="C633" s="73"/>
      <c r="E633" s="14"/>
      <c r="F633" s="14"/>
      <c r="H633" s="14"/>
      <c r="I633" s="14"/>
    </row>
    <row r="634" spans="2:9" x14ac:dyDescent="0.25">
      <c r="B634" s="73"/>
      <c r="C634" s="73"/>
      <c r="E634" s="14"/>
      <c r="F634" s="14"/>
      <c r="H634" s="14"/>
      <c r="I634" s="14"/>
    </row>
    <row r="635" spans="2:9" x14ac:dyDescent="0.25">
      <c r="B635" s="73"/>
      <c r="C635" s="73"/>
      <c r="E635" s="14"/>
      <c r="F635" s="14"/>
      <c r="H635" s="14"/>
      <c r="I635" s="14"/>
    </row>
    <row r="636" spans="2:9" x14ac:dyDescent="0.25">
      <c r="B636" s="73"/>
      <c r="C636" s="73"/>
      <c r="E636" s="14"/>
      <c r="F636" s="14"/>
      <c r="H636" s="14"/>
      <c r="I636" s="14"/>
    </row>
    <row r="637" spans="2:9" x14ac:dyDescent="0.25">
      <c r="B637" s="73"/>
      <c r="C637" s="73"/>
      <c r="E637" s="14"/>
      <c r="F637" s="14"/>
      <c r="H637" s="14"/>
      <c r="I637" s="14"/>
    </row>
    <row r="638" spans="2:9" x14ac:dyDescent="0.25">
      <c r="B638" s="73"/>
      <c r="C638" s="73"/>
      <c r="E638" s="14"/>
      <c r="F638" s="14"/>
      <c r="H638" s="14"/>
      <c r="I638" s="14"/>
    </row>
    <row r="639" spans="2:9" x14ac:dyDescent="0.25">
      <c r="B639" s="73"/>
      <c r="C639" s="73"/>
      <c r="E639" s="14"/>
      <c r="F639" s="14"/>
      <c r="H639" s="14"/>
      <c r="I639" s="14"/>
    </row>
    <row r="640" spans="2:9" x14ac:dyDescent="0.25">
      <c r="B640" s="73"/>
      <c r="C640" s="73"/>
      <c r="E640" s="14"/>
      <c r="F640" s="14"/>
      <c r="H640" s="14"/>
      <c r="I640" s="14"/>
    </row>
    <row r="641" spans="2:9" x14ac:dyDescent="0.25">
      <c r="B641" s="73"/>
      <c r="C641" s="73"/>
      <c r="E641" s="14"/>
      <c r="F641" s="14"/>
      <c r="H641" s="14"/>
      <c r="I641" s="14"/>
    </row>
    <row r="642" spans="2:9" x14ac:dyDescent="0.25">
      <c r="B642" s="73"/>
      <c r="C642" s="73"/>
      <c r="E642" s="14"/>
      <c r="F642" s="14"/>
      <c r="H642" s="14"/>
      <c r="I642" s="14"/>
    </row>
    <row r="643" spans="2:9" x14ac:dyDescent="0.25">
      <c r="B643" s="73"/>
      <c r="C643" s="73"/>
      <c r="E643" s="14"/>
      <c r="F643" s="14"/>
      <c r="H643" s="14"/>
      <c r="I643" s="14"/>
    </row>
    <row r="644" spans="2:9" x14ac:dyDescent="0.25">
      <c r="B644" s="73"/>
      <c r="C644" s="73"/>
      <c r="E644" s="14"/>
      <c r="F644" s="14"/>
      <c r="H644" s="14"/>
      <c r="I644" s="14"/>
    </row>
    <row r="645" spans="2:9" x14ac:dyDescent="0.25">
      <c r="B645" s="73"/>
      <c r="C645" s="73"/>
      <c r="E645" s="14"/>
      <c r="F645" s="14"/>
      <c r="H645" s="14"/>
      <c r="I645" s="14"/>
    </row>
    <row r="646" spans="2:9" x14ac:dyDescent="0.25">
      <c r="B646" s="73"/>
      <c r="C646" s="73"/>
      <c r="E646" s="14"/>
      <c r="F646" s="14"/>
      <c r="H646" s="14"/>
      <c r="I646" s="14"/>
    </row>
    <row r="647" spans="2:9" x14ac:dyDescent="0.25">
      <c r="B647" s="73"/>
      <c r="C647" s="73"/>
      <c r="E647" s="14"/>
      <c r="F647" s="14"/>
      <c r="H647" s="14"/>
      <c r="I647" s="14"/>
    </row>
    <row r="648" spans="2:9" x14ac:dyDescent="0.25">
      <c r="B648" s="73"/>
      <c r="C648" s="73"/>
      <c r="E648" s="14"/>
      <c r="F648" s="14"/>
      <c r="H648" s="14"/>
      <c r="I648" s="14"/>
    </row>
    <row r="649" spans="2:9" x14ac:dyDescent="0.25">
      <c r="B649" s="73"/>
      <c r="C649" s="73"/>
      <c r="E649" s="14"/>
      <c r="F649" s="14"/>
      <c r="H649" s="14"/>
      <c r="I649" s="14"/>
    </row>
    <row r="650" spans="2:9" x14ac:dyDescent="0.25">
      <c r="B650" s="73"/>
      <c r="C650" s="73"/>
      <c r="E650" s="14"/>
      <c r="F650" s="14"/>
      <c r="H650" s="14"/>
      <c r="I650" s="14"/>
    </row>
    <row r="651" spans="2:9" x14ac:dyDescent="0.25">
      <c r="B651" s="73"/>
      <c r="C651" s="73"/>
      <c r="E651" s="14"/>
      <c r="F651" s="14"/>
      <c r="H651" s="14"/>
      <c r="I651" s="14"/>
    </row>
    <row r="652" spans="2:9" x14ac:dyDescent="0.25">
      <c r="B652" s="73"/>
      <c r="C652" s="73"/>
      <c r="E652" s="14"/>
      <c r="F652" s="14"/>
      <c r="H652" s="14"/>
      <c r="I652" s="14"/>
    </row>
    <row r="653" spans="2:9" x14ac:dyDescent="0.25">
      <c r="B653" s="73"/>
      <c r="C653" s="73"/>
      <c r="E653" s="14"/>
      <c r="F653" s="14"/>
      <c r="H653" s="14"/>
      <c r="I653" s="14"/>
    </row>
    <row r="654" spans="2:9" x14ac:dyDescent="0.25">
      <c r="B654" s="73"/>
      <c r="C654" s="73"/>
      <c r="E654" s="14"/>
      <c r="F654" s="14"/>
      <c r="H654" s="14"/>
      <c r="I654" s="14"/>
    </row>
    <row r="655" spans="2:9" x14ac:dyDescent="0.25">
      <c r="B655" s="73"/>
      <c r="C655" s="73"/>
      <c r="E655" s="14"/>
      <c r="F655" s="14"/>
      <c r="H655" s="14"/>
      <c r="I655" s="14"/>
    </row>
    <row r="656" spans="2:9" x14ac:dyDescent="0.25">
      <c r="B656" s="73"/>
      <c r="C656" s="73"/>
      <c r="E656" s="14"/>
      <c r="F656" s="14"/>
      <c r="H656" s="14"/>
      <c r="I656" s="14"/>
    </row>
    <row r="657" spans="2:9" x14ac:dyDescent="0.25">
      <c r="B657" s="73"/>
      <c r="C657" s="73"/>
      <c r="E657" s="14"/>
      <c r="F657" s="14"/>
      <c r="H657" s="14"/>
      <c r="I657" s="14"/>
    </row>
    <row r="658" spans="2:9" x14ac:dyDescent="0.25">
      <c r="B658" s="73"/>
      <c r="C658" s="73"/>
      <c r="E658" s="14"/>
      <c r="F658" s="14"/>
      <c r="H658" s="14"/>
      <c r="I658" s="14"/>
    </row>
    <row r="659" spans="2:9" x14ac:dyDescent="0.25">
      <c r="B659" s="73"/>
      <c r="C659" s="73"/>
      <c r="E659" s="14"/>
      <c r="F659" s="14"/>
      <c r="H659" s="14"/>
      <c r="I659" s="14"/>
    </row>
    <row r="660" spans="2:9" x14ac:dyDescent="0.25">
      <c r="B660" s="73"/>
      <c r="C660" s="73"/>
      <c r="E660" s="14"/>
      <c r="F660" s="14"/>
      <c r="H660" s="14"/>
      <c r="I660" s="14"/>
    </row>
    <row r="661" spans="2:9" x14ac:dyDescent="0.25">
      <c r="B661" s="73"/>
      <c r="C661" s="73"/>
      <c r="E661" s="14"/>
      <c r="F661" s="14"/>
      <c r="H661" s="14"/>
      <c r="I661" s="14"/>
    </row>
    <row r="662" spans="2:9" x14ac:dyDescent="0.25">
      <c r="B662" s="73"/>
      <c r="C662" s="73"/>
      <c r="E662" s="14"/>
      <c r="F662" s="14"/>
      <c r="H662" s="14"/>
      <c r="I662" s="14"/>
    </row>
    <row r="663" spans="2:9" x14ac:dyDescent="0.25">
      <c r="B663" s="73"/>
      <c r="C663" s="73"/>
      <c r="E663" s="14"/>
      <c r="F663" s="14"/>
      <c r="H663" s="14"/>
      <c r="I663" s="14"/>
    </row>
    <row r="664" spans="2:9" x14ac:dyDescent="0.25">
      <c r="B664" s="73"/>
      <c r="C664" s="73"/>
      <c r="E664" s="14"/>
      <c r="F664" s="14"/>
      <c r="H664" s="14"/>
      <c r="I664" s="14"/>
    </row>
    <row r="665" spans="2:9" x14ac:dyDescent="0.25">
      <c r="B665" s="73"/>
      <c r="C665" s="73"/>
      <c r="E665" s="14"/>
      <c r="F665" s="14"/>
      <c r="H665" s="14"/>
      <c r="I665" s="14"/>
    </row>
    <row r="666" spans="2:9" x14ac:dyDescent="0.25">
      <c r="B666" s="73"/>
      <c r="C666" s="73"/>
      <c r="E666" s="14"/>
      <c r="F666" s="14"/>
      <c r="H666" s="14"/>
      <c r="I666" s="14"/>
    </row>
    <row r="667" spans="2:9" x14ac:dyDescent="0.25">
      <c r="B667" s="73"/>
      <c r="C667" s="73"/>
      <c r="E667" s="14"/>
      <c r="F667" s="14"/>
      <c r="H667" s="14"/>
      <c r="I667" s="14"/>
    </row>
    <row r="668" spans="2:9" x14ac:dyDescent="0.25">
      <c r="B668" s="73"/>
      <c r="C668" s="73"/>
      <c r="E668" s="14"/>
      <c r="F668" s="14"/>
      <c r="H668" s="14"/>
      <c r="I668" s="14"/>
    </row>
    <row r="669" spans="2:9" x14ac:dyDescent="0.25">
      <c r="B669" s="73"/>
      <c r="C669" s="73"/>
      <c r="E669" s="14"/>
      <c r="F669" s="14"/>
      <c r="H669" s="14"/>
      <c r="I669" s="14"/>
    </row>
    <row r="670" spans="2:9" x14ac:dyDescent="0.25">
      <c r="B670" s="73"/>
      <c r="C670" s="73"/>
      <c r="E670" s="14"/>
      <c r="F670" s="14"/>
      <c r="H670" s="14"/>
      <c r="I670" s="14"/>
    </row>
    <row r="671" spans="2:9" x14ac:dyDescent="0.25">
      <c r="B671" s="73"/>
      <c r="C671" s="73"/>
      <c r="E671" s="14"/>
      <c r="F671" s="14"/>
      <c r="H671" s="14"/>
      <c r="I671" s="14"/>
    </row>
    <row r="672" spans="2:9" x14ac:dyDescent="0.25">
      <c r="B672" s="73"/>
      <c r="C672" s="73"/>
      <c r="E672" s="14"/>
      <c r="F672" s="14"/>
      <c r="H672" s="14"/>
      <c r="I672" s="14"/>
    </row>
    <row r="673" spans="2:9" x14ac:dyDescent="0.25">
      <c r="B673" s="73"/>
      <c r="C673" s="73"/>
      <c r="E673" s="14"/>
      <c r="F673" s="14"/>
      <c r="H673" s="14"/>
      <c r="I673" s="14"/>
    </row>
    <row r="674" spans="2:9" x14ac:dyDescent="0.25">
      <c r="B674" s="73"/>
      <c r="C674" s="73"/>
      <c r="E674" s="14"/>
      <c r="F674" s="14"/>
      <c r="H674" s="14"/>
      <c r="I674" s="14"/>
    </row>
    <row r="675" spans="2:9" x14ac:dyDescent="0.25">
      <c r="B675" s="73"/>
      <c r="C675" s="73"/>
      <c r="E675" s="14"/>
      <c r="F675" s="14"/>
      <c r="H675" s="14"/>
      <c r="I675" s="14"/>
    </row>
    <row r="676" spans="2:9" x14ac:dyDescent="0.25">
      <c r="B676" s="73"/>
      <c r="C676" s="73"/>
      <c r="E676" s="14"/>
      <c r="F676" s="14"/>
      <c r="H676" s="14"/>
      <c r="I676" s="14"/>
    </row>
    <row r="677" spans="2:9" x14ac:dyDescent="0.25">
      <c r="B677" s="73"/>
      <c r="C677" s="73"/>
      <c r="E677" s="14"/>
      <c r="F677" s="14"/>
      <c r="H677" s="14"/>
      <c r="I677" s="14"/>
    </row>
    <row r="678" spans="2:9" x14ac:dyDescent="0.25">
      <c r="B678" s="73"/>
      <c r="C678" s="73"/>
      <c r="E678" s="14"/>
      <c r="F678" s="14"/>
      <c r="H678" s="14"/>
      <c r="I678" s="14"/>
    </row>
    <row r="679" spans="2:9" x14ac:dyDescent="0.25">
      <c r="B679" s="73"/>
      <c r="C679" s="73"/>
      <c r="E679" s="14"/>
      <c r="F679" s="14"/>
      <c r="H679" s="14"/>
      <c r="I679" s="14"/>
    </row>
    <row r="680" spans="2:9" x14ac:dyDescent="0.25">
      <c r="B680" s="73"/>
      <c r="C680" s="73"/>
      <c r="E680" s="14"/>
      <c r="F680" s="14"/>
      <c r="H680" s="14"/>
      <c r="I680" s="14"/>
    </row>
    <row r="681" spans="2:9" x14ac:dyDescent="0.25">
      <c r="B681" s="73"/>
      <c r="C681" s="73"/>
      <c r="E681" s="14"/>
      <c r="F681" s="14"/>
      <c r="H681" s="14"/>
      <c r="I681" s="14"/>
    </row>
    <row r="682" spans="2:9" x14ac:dyDescent="0.25">
      <c r="B682" s="73"/>
      <c r="C682" s="73"/>
      <c r="E682" s="14"/>
      <c r="F682" s="14"/>
      <c r="H682" s="14"/>
      <c r="I682" s="14"/>
    </row>
    <row r="683" spans="2:9" x14ac:dyDescent="0.25">
      <c r="B683" s="73"/>
      <c r="C683" s="73"/>
      <c r="E683" s="14"/>
      <c r="F683" s="14"/>
      <c r="H683" s="14"/>
      <c r="I683" s="14"/>
    </row>
    <row r="684" spans="2:9" x14ac:dyDescent="0.25">
      <c r="B684" s="73"/>
      <c r="C684" s="73"/>
      <c r="E684" s="14"/>
      <c r="F684" s="14"/>
      <c r="H684" s="14"/>
      <c r="I684" s="14"/>
    </row>
    <row r="685" spans="2:9" x14ac:dyDescent="0.25">
      <c r="B685" s="73"/>
      <c r="C685" s="73"/>
      <c r="E685" s="14"/>
      <c r="F685" s="14"/>
      <c r="H685" s="14"/>
      <c r="I685" s="14"/>
    </row>
    <row r="686" spans="2:9" x14ac:dyDescent="0.25">
      <c r="B686" s="73"/>
      <c r="C686" s="73"/>
      <c r="E686" s="14"/>
      <c r="F686" s="14"/>
      <c r="H686" s="14"/>
      <c r="I686" s="14"/>
    </row>
    <row r="687" spans="2:9" x14ac:dyDescent="0.25">
      <c r="B687" s="73"/>
      <c r="C687" s="73"/>
      <c r="E687" s="14"/>
      <c r="F687" s="14"/>
      <c r="H687" s="14"/>
      <c r="I687" s="14"/>
    </row>
    <row r="688" spans="2:9" x14ac:dyDescent="0.25">
      <c r="B688" s="73"/>
      <c r="C688" s="73"/>
      <c r="E688" s="14"/>
      <c r="F688" s="14"/>
      <c r="H688" s="14"/>
      <c r="I688" s="14"/>
    </row>
    <row r="689" spans="2:9" x14ac:dyDescent="0.25">
      <c r="B689" s="73"/>
      <c r="C689" s="73"/>
      <c r="E689" s="14"/>
      <c r="F689" s="14"/>
      <c r="H689" s="14"/>
      <c r="I689" s="14"/>
    </row>
    <row r="690" spans="2:9" x14ac:dyDescent="0.25">
      <c r="B690" s="73"/>
      <c r="C690" s="73"/>
      <c r="E690" s="14"/>
      <c r="F690" s="14"/>
      <c r="H690" s="14"/>
      <c r="I690" s="14"/>
    </row>
    <row r="691" spans="2:9" x14ac:dyDescent="0.25">
      <c r="B691" s="73"/>
      <c r="C691" s="73"/>
      <c r="E691" s="14"/>
      <c r="F691" s="14"/>
      <c r="H691" s="14"/>
      <c r="I691" s="14"/>
    </row>
    <row r="692" spans="2:9" x14ac:dyDescent="0.25">
      <c r="B692" s="73"/>
      <c r="C692" s="73"/>
      <c r="E692" s="14"/>
      <c r="F692" s="14"/>
      <c r="H692" s="14"/>
      <c r="I692" s="14"/>
    </row>
    <row r="693" spans="2:9" x14ac:dyDescent="0.25">
      <c r="B693" s="73"/>
      <c r="C693" s="73"/>
      <c r="E693" s="14"/>
      <c r="F693" s="14"/>
      <c r="H693" s="14"/>
      <c r="I693" s="14"/>
    </row>
    <row r="694" spans="2:9" x14ac:dyDescent="0.25">
      <c r="B694" s="73"/>
      <c r="C694" s="73"/>
      <c r="E694" s="14"/>
      <c r="F694" s="14"/>
      <c r="H694" s="14"/>
      <c r="I694" s="14"/>
    </row>
    <row r="695" spans="2:9" x14ac:dyDescent="0.25">
      <c r="B695" s="73"/>
      <c r="C695" s="73"/>
      <c r="E695" s="14"/>
      <c r="F695" s="14"/>
      <c r="H695" s="14"/>
      <c r="I695" s="14"/>
    </row>
    <row r="696" spans="2:9" x14ac:dyDescent="0.25">
      <c r="B696" s="73"/>
      <c r="C696" s="73"/>
      <c r="E696" s="14"/>
      <c r="F696" s="14"/>
      <c r="H696" s="14"/>
      <c r="I696" s="14"/>
    </row>
    <row r="697" spans="2:9" x14ac:dyDescent="0.25">
      <c r="B697" s="73"/>
      <c r="C697" s="73"/>
      <c r="E697" s="14"/>
      <c r="F697" s="14"/>
      <c r="H697" s="14"/>
      <c r="I697" s="14"/>
    </row>
    <row r="698" spans="2:9" x14ac:dyDescent="0.25">
      <c r="B698" s="73"/>
      <c r="C698" s="73"/>
      <c r="E698" s="14"/>
      <c r="F698" s="14"/>
      <c r="H698" s="14"/>
      <c r="I698" s="14"/>
    </row>
    <row r="699" spans="2:9" x14ac:dyDescent="0.25">
      <c r="B699" s="73"/>
      <c r="C699" s="73"/>
      <c r="E699" s="14"/>
      <c r="F699" s="14"/>
      <c r="H699" s="14"/>
      <c r="I699" s="14"/>
    </row>
    <row r="700" spans="2:9" x14ac:dyDescent="0.25">
      <c r="B700" s="73"/>
      <c r="C700" s="73"/>
      <c r="E700" s="14"/>
      <c r="F700" s="14"/>
      <c r="H700" s="14"/>
      <c r="I700" s="14"/>
    </row>
    <row r="701" spans="2:9" x14ac:dyDescent="0.25">
      <c r="B701" s="73"/>
      <c r="C701" s="73"/>
      <c r="E701" s="14"/>
      <c r="F701" s="14"/>
      <c r="H701" s="14"/>
      <c r="I701" s="14"/>
    </row>
    <row r="702" spans="2:9" x14ac:dyDescent="0.25">
      <c r="B702" s="73"/>
      <c r="C702" s="73"/>
      <c r="E702" s="14"/>
      <c r="F702" s="14"/>
      <c r="H702" s="14"/>
      <c r="I702" s="14"/>
    </row>
    <row r="703" spans="2:9" x14ac:dyDescent="0.25">
      <c r="B703" s="73"/>
      <c r="C703" s="73"/>
      <c r="E703" s="14"/>
      <c r="F703" s="14"/>
      <c r="H703" s="14"/>
      <c r="I703" s="14"/>
    </row>
    <row r="704" spans="2:9" x14ac:dyDescent="0.25">
      <c r="B704" s="73"/>
      <c r="C704" s="73"/>
      <c r="E704" s="14"/>
      <c r="F704" s="14"/>
      <c r="H704" s="14"/>
      <c r="I704" s="14"/>
    </row>
    <row r="705" spans="2:9" x14ac:dyDescent="0.25">
      <c r="B705" s="73"/>
      <c r="C705" s="73"/>
      <c r="E705" s="14"/>
      <c r="F705" s="14"/>
      <c r="H705" s="14"/>
      <c r="I705" s="14"/>
    </row>
    <row r="706" spans="2:9" x14ac:dyDescent="0.25">
      <c r="B706" s="73"/>
      <c r="C706" s="73"/>
      <c r="E706" s="14"/>
      <c r="F706" s="14"/>
      <c r="H706" s="14"/>
      <c r="I706" s="14"/>
    </row>
    <row r="707" spans="2:9" x14ac:dyDescent="0.25">
      <c r="B707" s="73"/>
      <c r="C707" s="73"/>
      <c r="E707" s="14"/>
      <c r="F707" s="14"/>
      <c r="H707" s="14"/>
      <c r="I707" s="14"/>
    </row>
    <row r="708" spans="2:9" x14ac:dyDescent="0.25">
      <c r="B708" s="73"/>
      <c r="C708" s="73"/>
      <c r="E708" s="14"/>
      <c r="F708" s="14"/>
      <c r="H708" s="14"/>
      <c r="I708" s="14"/>
    </row>
    <row r="709" spans="2:9" x14ac:dyDescent="0.25">
      <c r="B709" s="73"/>
      <c r="C709" s="73"/>
      <c r="E709" s="14"/>
      <c r="F709" s="14"/>
      <c r="H709" s="14"/>
      <c r="I709" s="14"/>
    </row>
    <row r="710" spans="2:9" x14ac:dyDescent="0.25">
      <c r="B710" s="73"/>
      <c r="C710" s="73"/>
      <c r="E710" s="14"/>
      <c r="F710" s="14"/>
      <c r="H710" s="14"/>
      <c r="I710" s="14"/>
    </row>
    <row r="711" spans="2:9" x14ac:dyDescent="0.25">
      <c r="B711" s="73"/>
      <c r="C711" s="73"/>
      <c r="E711" s="14"/>
      <c r="F711" s="14"/>
      <c r="H711" s="14"/>
      <c r="I711" s="14"/>
    </row>
    <row r="712" spans="2:9" x14ac:dyDescent="0.25">
      <c r="B712" s="73"/>
      <c r="C712" s="73"/>
      <c r="E712" s="14"/>
      <c r="F712" s="14"/>
      <c r="H712" s="14"/>
      <c r="I712" s="14"/>
    </row>
    <row r="713" spans="2:9" x14ac:dyDescent="0.25">
      <c r="B713" s="73"/>
      <c r="C713" s="73"/>
      <c r="E713" s="14"/>
      <c r="F713" s="14"/>
      <c r="H713" s="14"/>
      <c r="I713" s="14"/>
    </row>
    <row r="714" spans="2:9" x14ac:dyDescent="0.25">
      <c r="B714" s="73"/>
      <c r="C714" s="73"/>
      <c r="E714" s="14"/>
      <c r="F714" s="14"/>
      <c r="H714" s="14"/>
      <c r="I714" s="14"/>
    </row>
    <row r="715" spans="2:9" x14ac:dyDescent="0.25">
      <c r="B715" s="73"/>
      <c r="C715" s="73"/>
      <c r="E715" s="14"/>
      <c r="F715" s="14"/>
      <c r="H715" s="14"/>
      <c r="I715" s="14"/>
    </row>
    <row r="716" spans="2:9" x14ac:dyDescent="0.25">
      <c r="B716" s="73"/>
      <c r="C716" s="73"/>
      <c r="E716" s="14"/>
      <c r="F716" s="14"/>
      <c r="H716" s="14"/>
      <c r="I716" s="14"/>
    </row>
    <row r="717" spans="2:9" x14ac:dyDescent="0.25">
      <c r="B717" s="73"/>
      <c r="C717" s="73"/>
      <c r="E717" s="14"/>
      <c r="F717" s="14"/>
      <c r="H717" s="14"/>
      <c r="I717" s="14"/>
    </row>
    <row r="718" spans="2:9" x14ac:dyDescent="0.25">
      <c r="B718" s="73"/>
      <c r="C718" s="73"/>
      <c r="E718" s="14"/>
      <c r="F718" s="14"/>
      <c r="H718" s="14"/>
      <c r="I718" s="14"/>
    </row>
    <row r="719" spans="2:9" x14ac:dyDescent="0.25">
      <c r="B719" s="73"/>
      <c r="C719" s="73"/>
      <c r="E719" s="14"/>
      <c r="F719" s="14"/>
      <c r="H719" s="14"/>
      <c r="I719" s="14"/>
    </row>
    <row r="720" spans="2:9" x14ac:dyDescent="0.25">
      <c r="B720" s="73"/>
      <c r="C720" s="73"/>
      <c r="E720" s="14"/>
      <c r="F720" s="14"/>
      <c r="H720" s="14"/>
      <c r="I720" s="14"/>
    </row>
    <row r="721" spans="2:9" x14ac:dyDescent="0.25">
      <c r="B721" s="73"/>
      <c r="C721" s="73"/>
      <c r="E721" s="14"/>
      <c r="F721" s="14"/>
      <c r="H721" s="14"/>
      <c r="I721" s="14"/>
    </row>
    <row r="722" spans="2:9" x14ac:dyDescent="0.25">
      <c r="B722" s="73"/>
      <c r="C722" s="73"/>
      <c r="E722" s="14"/>
      <c r="F722" s="14"/>
      <c r="H722" s="14"/>
      <c r="I722" s="14"/>
    </row>
    <row r="723" spans="2:9" x14ac:dyDescent="0.25">
      <c r="B723" s="73"/>
      <c r="C723" s="73"/>
      <c r="E723" s="14"/>
      <c r="F723" s="14"/>
      <c r="H723" s="14"/>
      <c r="I723" s="14"/>
    </row>
    <row r="724" spans="2:9" x14ac:dyDescent="0.25">
      <c r="B724" s="73"/>
      <c r="C724" s="73"/>
      <c r="E724" s="14"/>
      <c r="F724" s="14"/>
      <c r="H724" s="14"/>
      <c r="I724" s="14"/>
    </row>
    <row r="725" spans="2:9" x14ac:dyDescent="0.25">
      <c r="B725" s="73"/>
      <c r="C725" s="73"/>
      <c r="E725" s="14"/>
      <c r="F725" s="14"/>
      <c r="H725" s="14"/>
      <c r="I725" s="14"/>
    </row>
    <row r="726" spans="2:9" x14ac:dyDescent="0.25">
      <c r="B726" s="73"/>
      <c r="C726" s="73"/>
      <c r="E726" s="14"/>
      <c r="F726" s="14"/>
      <c r="H726" s="14"/>
      <c r="I726" s="14"/>
    </row>
    <row r="727" spans="2:9" x14ac:dyDescent="0.25">
      <c r="B727" s="73"/>
      <c r="C727" s="73"/>
      <c r="E727" s="14"/>
      <c r="F727" s="14"/>
      <c r="H727" s="14"/>
      <c r="I727" s="14"/>
    </row>
    <row r="728" spans="2:9" x14ac:dyDescent="0.25">
      <c r="B728" s="73"/>
      <c r="C728" s="73"/>
      <c r="E728" s="14"/>
      <c r="F728" s="14"/>
      <c r="H728" s="14"/>
      <c r="I728" s="14"/>
    </row>
    <row r="729" spans="2:9" x14ac:dyDescent="0.25">
      <c r="B729" s="73"/>
      <c r="C729" s="73"/>
      <c r="E729" s="14"/>
      <c r="F729" s="14"/>
      <c r="H729" s="14"/>
      <c r="I729" s="14"/>
    </row>
    <row r="730" spans="2:9" x14ac:dyDescent="0.25">
      <c r="B730" s="73"/>
      <c r="C730" s="73"/>
      <c r="E730" s="14"/>
      <c r="F730" s="14"/>
      <c r="H730" s="14"/>
      <c r="I730" s="14"/>
    </row>
    <row r="731" spans="2:9" x14ac:dyDescent="0.25">
      <c r="B731" s="73"/>
      <c r="C731" s="73"/>
      <c r="E731" s="14"/>
      <c r="F731" s="14"/>
      <c r="H731" s="14"/>
      <c r="I731" s="14"/>
    </row>
    <row r="732" spans="2:9" x14ac:dyDescent="0.25">
      <c r="B732" s="73"/>
      <c r="C732" s="73"/>
      <c r="E732" s="14"/>
      <c r="F732" s="14"/>
      <c r="H732" s="14"/>
      <c r="I732" s="14"/>
    </row>
    <row r="733" spans="2:9" x14ac:dyDescent="0.25">
      <c r="B733" s="73"/>
      <c r="C733" s="73"/>
      <c r="E733" s="14"/>
      <c r="F733" s="14"/>
      <c r="H733" s="14"/>
      <c r="I733" s="14"/>
    </row>
    <row r="734" spans="2:9" x14ac:dyDescent="0.25">
      <c r="B734" s="73"/>
      <c r="C734" s="73"/>
      <c r="E734" s="14"/>
      <c r="F734" s="14"/>
      <c r="H734" s="14"/>
      <c r="I734" s="14"/>
    </row>
    <row r="735" spans="2:9" x14ac:dyDescent="0.25">
      <c r="B735" s="73"/>
      <c r="C735" s="73"/>
      <c r="E735" s="14"/>
      <c r="F735" s="14"/>
      <c r="H735" s="14"/>
      <c r="I735" s="14"/>
    </row>
    <row r="736" spans="2:9" x14ac:dyDescent="0.25">
      <c r="B736" s="73"/>
      <c r="C736" s="73"/>
      <c r="E736" s="14"/>
      <c r="F736" s="14"/>
      <c r="H736" s="14"/>
      <c r="I736" s="14"/>
    </row>
    <row r="737" spans="2:9" x14ac:dyDescent="0.25">
      <c r="B737" s="73"/>
      <c r="C737" s="73"/>
      <c r="E737" s="14"/>
      <c r="F737" s="14"/>
      <c r="H737" s="14"/>
      <c r="I737" s="14"/>
    </row>
    <row r="738" spans="2:9" x14ac:dyDescent="0.25">
      <c r="B738" s="73"/>
      <c r="C738" s="73"/>
      <c r="E738" s="14"/>
      <c r="F738" s="14"/>
      <c r="H738" s="14"/>
      <c r="I738" s="14"/>
    </row>
    <row r="739" spans="2:9" x14ac:dyDescent="0.25">
      <c r="B739" s="73"/>
      <c r="C739" s="73"/>
      <c r="E739" s="14"/>
      <c r="F739" s="14"/>
      <c r="H739" s="14"/>
      <c r="I739" s="14"/>
    </row>
    <row r="740" spans="2:9" x14ac:dyDescent="0.25">
      <c r="B740" s="73"/>
      <c r="C740" s="73"/>
      <c r="E740" s="14"/>
      <c r="F740" s="14"/>
      <c r="H740" s="14"/>
      <c r="I740" s="14"/>
    </row>
    <row r="741" spans="2:9" x14ac:dyDescent="0.25">
      <c r="B741" s="73"/>
      <c r="C741" s="73"/>
      <c r="E741" s="14"/>
      <c r="F741" s="14"/>
      <c r="H741" s="14"/>
      <c r="I741" s="14"/>
    </row>
    <row r="742" spans="2:9" x14ac:dyDescent="0.25">
      <c r="B742" s="73"/>
      <c r="C742" s="73"/>
      <c r="E742" s="14"/>
      <c r="F742" s="14"/>
      <c r="H742" s="14"/>
      <c r="I742" s="14"/>
    </row>
    <row r="743" spans="2:9" x14ac:dyDescent="0.25">
      <c r="B743" s="73"/>
      <c r="C743" s="73"/>
      <c r="E743" s="14"/>
      <c r="F743" s="14"/>
      <c r="H743" s="14"/>
      <c r="I743" s="14"/>
    </row>
    <row r="744" spans="2:9" x14ac:dyDescent="0.25">
      <c r="B744" s="73"/>
      <c r="C744" s="73"/>
      <c r="E744" s="14"/>
      <c r="F744" s="14"/>
      <c r="H744" s="14"/>
      <c r="I744" s="14"/>
    </row>
    <row r="745" spans="2:9" x14ac:dyDescent="0.25">
      <c r="B745" s="73"/>
      <c r="C745" s="73"/>
      <c r="E745" s="14"/>
      <c r="F745" s="14"/>
      <c r="H745" s="14"/>
      <c r="I745" s="14"/>
    </row>
    <row r="746" spans="2:9" x14ac:dyDescent="0.25">
      <c r="B746" s="73"/>
      <c r="C746" s="73"/>
      <c r="E746" s="14"/>
      <c r="F746" s="14"/>
      <c r="H746" s="14"/>
      <c r="I746" s="14"/>
    </row>
    <row r="747" spans="2:9" x14ac:dyDescent="0.25">
      <c r="B747" s="73"/>
      <c r="C747" s="73"/>
      <c r="E747" s="14"/>
      <c r="F747" s="14"/>
      <c r="H747" s="14"/>
      <c r="I747" s="14"/>
    </row>
    <row r="748" spans="2:9" x14ac:dyDescent="0.25">
      <c r="B748" s="73"/>
      <c r="C748" s="73"/>
      <c r="E748" s="14"/>
      <c r="F748" s="14"/>
      <c r="H748" s="14"/>
      <c r="I748" s="14"/>
    </row>
    <row r="749" spans="2:9" x14ac:dyDescent="0.25">
      <c r="B749" s="73"/>
      <c r="C749" s="73"/>
      <c r="E749" s="14"/>
      <c r="F749" s="14"/>
      <c r="H749" s="14"/>
      <c r="I749" s="14"/>
    </row>
    <row r="750" spans="2:9" x14ac:dyDescent="0.25">
      <c r="B750" s="73"/>
      <c r="C750" s="73"/>
      <c r="E750" s="14"/>
      <c r="F750" s="14"/>
      <c r="H750" s="14"/>
      <c r="I750" s="14"/>
    </row>
    <row r="751" spans="2:9" x14ac:dyDescent="0.25">
      <c r="B751" s="73"/>
      <c r="C751" s="73"/>
      <c r="E751" s="14"/>
      <c r="F751" s="14"/>
      <c r="H751" s="14"/>
      <c r="I751" s="14"/>
    </row>
    <row r="752" spans="2:9" x14ac:dyDescent="0.25">
      <c r="B752" s="73"/>
      <c r="C752" s="73"/>
      <c r="E752" s="14"/>
      <c r="F752" s="14"/>
      <c r="H752" s="14"/>
      <c r="I752" s="14"/>
    </row>
    <row r="753" spans="2:9" x14ac:dyDescent="0.25">
      <c r="B753" s="73"/>
      <c r="C753" s="73"/>
      <c r="E753" s="14"/>
      <c r="F753" s="14"/>
      <c r="H753" s="14"/>
      <c r="I753" s="14"/>
    </row>
    <row r="754" spans="2:9" x14ac:dyDescent="0.25">
      <c r="B754" s="73"/>
      <c r="C754" s="73"/>
      <c r="E754" s="14"/>
      <c r="F754" s="14"/>
      <c r="H754" s="14"/>
      <c r="I754" s="14"/>
    </row>
    <row r="755" spans="2:9" x14ac:dyDescent="0.25">
      <c r="B755" s="73"/>
      <c r="C755" s="73"/>
      <c r="E755" s="14"/>
      <c r="F755" s="14"/>
      <c r="H755" s="14"/>
      <c r="I755" s="14"/>
    </row>
    <row r="756" spans="2:9" x14ac:dyDescent="0.25">
      <c r="B756" s="73"/>
      <c r="C756" s="73"/>
      <c r="E756" s="14"/>
      <c r="F756" s="14"/>
      <c r="H756" s="14"/>
      <c r="I756" s="14"/>
    </row>
    <row r="757" spans="2:9" x14ac:dyDescent="0.25">
      <c r="B757" s="73"/>
      <c r="C757" s="73"/>
      <c r="E757" s="14"/>
      <c r="F757" s="14"/>
      <c r="H757" s="14"/>
      <c r="I757" s="14"/>
    </row>
    <row r="758" spans="2:9" x14ac:dyDescent="0.25">
      <c r="B758" s="73"/>
      <c r="C758" s="73"/>
      <c r="E758" s="14"/>
      <c r="F758" s="14"/>
      <c r="H758" s="14"/>
      <c r="I758" s="14"/>
    </row>
    <row r="759" spans="2:9" x14ac:dyDescent="0.25">
      <c r="B759" s="73"/>
      <c r="C759" s="73"/>
      <c r="E759" s="14"/>
      <c r="F759" s="14"/>
      <c r="H759" s="14"/>
      <c r="I759" s="14"/>
    </row>
    <row r="760" spans="2:9" x14ac:dyDescent="0.25">
      <c r="B760" s="73"/>
      <c r="C760" s="73"/>
      <c r="E760" s="14"/>
      <c r="F760" s="14"/>
      <c r="H760" s="14"/>
      <c r="I760" s="14"/>
    </row>
    <row r="761" spans="2:9" x14ac:dyDescent="0.25">
      <c r="B761" s="73"/>
      <c r="C761" s="73"/>
      <c r="E761" s="14"/>
      <c r="F761" s="14"/>
      <c r="H761" s="14"/>
      <c r="I761" s="14"/>
    </row>
    <row r="762" spans="2:9" x14ac:dyDescent="0.25">
      <c r="B762" s="73"/>
      <c r="C762" s="73"/>
      <c r="E762" s="14"/>
      <c r="F762" s="14"/>
      <c r="H762" s="14"/>
      <c r="I762" s="14"/>
    </row>
    <row r="763" spans="2:9" x14ac:dyDescent="0.25">
      <c r="B763" s="73"/>
      <c r="C763" s="73"/>
      <c r="E763" s="14"/>
      <c r="F763" s="14"/>
      <c r="H763" s="14"/>
      <c r="I763" s="14"/>
    </row>
    <row r="764" spans="2:9" x14ac:dyDescent="0.25">
      <c r="B764" s="73"/>
      <c r="C764" s="73"/>
      <c r="E764" s="14"/>
      <c r="F764" s="14"/>
      <c r="H764" s="14"/>
      <c r="I764" s="14"/>
    </row>
    <row r="765" spans="2:9" x14ac:dyDescent="0.25">
      <c r="B765" s="73"/>
      <c r="C765" s="73"/>
      <c r="E765" s="14"/>
      <c r="F765" s="14"/>
      <c r="H765" s="14"/>
      <c r="I765" s="14"/>
    </row>
    <row r="766" spans="2:9" x14ac:dyDescent="0.25">
      <c r="B766" s="73"/>
      <c r="C766" s="73"/>
      <c r="E766" s="14"/>
      <c r="F766" s="14"/>
      <c r="H766" s="14"/>
      <c r="I766" s="14"/>
    </row>
    <row r="767" spans="2:9" x14ac:dyDescent="0.25">
      <c r="B767" s="73"/>
      <c r="C767" s="73"/>
      <c r="E767" s="14"/>
      <c r="F767" s="14"/>
      <c r="H767" s="14"/>
      <c r="I767" s="14"/>
    </row>
    <row r="768" spans="2:9" x14ac:dyDescent="0.25">
      <c r="B768" s="73"/>
      <c r="C768" s="73"/>
      <c r="E768" s="14"/>
      <c r="F768" s="14"/>
      <c r="H768" s="14"/>
      <c r="I768" s="14"/>
    </row>
    <row r="769" spans="2:9" x14ac:dyDescent="0.25">
      <c r="B769" s="73"/>
      <c r="C769" s="73"/>
      <c r="E769" s="14"/>
      <c r="F769" s="14"/>
      <c r="H769" s="14"/>
      <c r="I769" s="14"/>
    </row>
    <row r="770" spans="2:9" x14ac:dyDescent="0.25">
      <c r="B770" s="73"/>
      <c r="C770" s="73"/>
      <c r="E770" s="14"/>
      <c r="F770" s="14"/>
      <c r="H770" s="14"/>
      <c r="I770" s="14"/>
    </row>
    <row r="771" spans="2:9" x14ac:dyDescent="0.25">
      <c r="B771" s="73"/>
      <c r="C771" s="73"/>
      <c r="E771" s="14"/>
      <c r="F771" s="14"/>
      <c r="H771" s="14"/>
      <c r="I771" s="14"/>
    </row>
    <row r="772" spans="2:9" x14ac:dyDescent="0.25">
      <c r="B772" s="73"/>
      <c r="C772" s="73"/>
      <c r="E772" s="14"/>
      <c r="F772" s="14"/>
      <c r="H772" s="14"/>
      <c r="I772" s="14"/>
    </row>
    <row r="773" spans="2:9" x14ac:dyDescent="0.25">
      <c r="B773" s="73"/>
      <c r="C773" s="73"/>
      <c r="E773" s="14"/>
      <c r="F773" s="14"/>
      <c r="H773" s="14"/>
      <c r="I773" s="14"/>
    </row>
    <row r="774" spans="2:9" x14ac:dyDescent="0.25">
      <c r="B774" s="73"/>
      <c r="C774" s="73"/>
      <c r="E774" s="14"/>
      <c r="F774" s="14"/>
      <c r="H774" s="14"/>
      <c r="I774" s="14"/>
    </row>
    <row r="775" spans="2:9" x14ac:dyDescent="0.25">
      <c r="B775" s="73"/>
      <c r="C775" s="73"/>
      <c r="E775" s="14"/>
      <c r="F775" s="14"/>
      <c r="H775" s="14"/>
      <c r="I775" s="14"/>
    </row>
    <row r="776" spans="2:9" x14ac:dyDescent="0.25">
      <c r="B776" s="73"/>
      <c r="C776" s="73"/>
      <c r="E776" s="14"/>
      <c r="F776" s="14"/>
      <c r="H776" s="14"/>
      <c r="I776" s="14"/>
    </row>
    <row r="777" spans="2:9" x14ac:dyDescent="0.25">
      <c r="B777" s="73"/>
      <c r="C777" s="73"/>
      <c r="E777" s="14"/>
      <c r="F777" s="14"/>
      <c r="H777" s="14"/>
      <c r="I777" s="14"/>
    </row>
    <row r="778" spans="2:9" x14ac:dyDescent="0.25">
      <c r="B778" s="73"/>
      <c r="C778" s="73"/>
      <c r="E778" s="14"/>
      <c r="F778" s="14"/>
      <c r="H778" s="14"/>
      <c r="I778" s="14"/>
    </row>
    <row r="779" spans="2:9" x14ac:dyDescent="0.25">
      <c r="B779" s="73"/>
      <c r="C779" s="73"/>
      <c r="E779" s="14"/>
      <c r="F779" s="14"/>
      <c r="H779" s="14"/>
      <c r="I779" s="14"/>
    </row>
    <row r="780" spans="2:9" x14ac:dyDescent="0.25">
      <c r="B780" s="73"/>
      <c r="C780" s="73"/>
      <c r="E780" s="14"/>
      <c r="F780" s="14"/>
      <c r="H780" s="14"/>
      <c r="I780" s="14"/>
    </row>
    <row r="781" spans="2:9" x14ac:dyDescent="0.25">
      <c r="B781" s="73"/>
      <c r="C781" s="73"/>
      <c r="E781" s="14"/>
      <c r="F781" s="14"/>
      <c r="H781" s="14"/>
      <c r="I781" s="14"/>
    </row>
    <row r="782" spans="2:9" x14ac:dyDescent="0.25">
      <c r="B782" s="73"/>
      <c r="C782" s="73"/>
      <c r="E782" s="14"/>
      <c r="F782" s="14"/>
      <c r="H782" s="14"/>
      <c r="I782" s="14"/>
    </row>
    <row r="783" spans="2:9" x14ac:dyDescent="0.25">
      <c r="B783" s="73"/>
      <c r="C783" s="73"/>
      <c r="E783" s="14"/>
      <c r="F783" s="14"/>
      <c r="H783" s="14"/>
      <c r="I783" s="14"/>
    </row>
    <row r="784" spans="2:9" x14ac:dyDescent="0.25">
      <c r="B784" s="73"/>
      <c r="C784" s="73"/>
      <c r="E784" s="14"/>
      <c r="F784" s="14"/>
      <c r="H784" s="14"/>
      <c r="I784" s="14"/>
    </row>
    <row r="785" spans="2:9" x14ac:dyDescent="0.25">
      <c r="B785" s="73"/>
      <c r="C785" s="73"/>
      <c r="E785" s="14"/>
      <c r="F785" s="14"/>
      <c r="H785" s="14"/>
      <c r="I785" s="14"/>
    </row>
    <row r="786" spans="2:9" x14ac:dyDescent="0.25">
      <c r="B786" s="73"/>
      <c r="C786" s="73"/>
      <c r="E786" s="14"/>
      <c r="F786" s="14"/>
      <c r="H786" s="14"/>
      <c r="I786" s="14"/>
    </row>
    <row r="787" spans="2:9" x14ac:dyDescent="0.25">
      <c r="B787" s="73"/>
      <c r="C787" s="73"/>
      <c r="E787" s="14"/>
      <c r="F787" s="14"/>
      <c r="H787" s="14"/>
      <c r="I787" s="14"/>
    </row>
    <row r="788" spans="2:9" x14ac:dyDescent="0.25">
      <c r="B788" s="73"/>
      <c r="C788" s="73"/>
      <c r="E788" s="14"/>
      <c r="F788" s="14"/>
      <c r="H788" s="14"/>
      <c r="I788" s="14"/>
    </row>
    <row r="789" spans="2:9" x14ac:dyDescent="0.25">
      <c r="B789" s="73"/>
      <c r="C789" s="73"/>
      <c r="E789" s="14"/>
      <c r="F789" s="14"/>
      <c r="H789" s="14"/>
      <c r="I789" s="14"/>
    </row>
    <row r="790" spans="2:9" x14ac:dyDescent="0.25">
      <c r="B790" s="73"/>
      <c r="C790" s="73"/>
      <c r="E790" s="14"/>
      <c r="F790" s="14"/>
      <c r="H790" s="14"/>
      <c r="I790" s="14"/>
    </row>
    <row r="791" spans="2:9" x14ac:dyDescent="0.25">
      <c r="B791" s="73"/>
      <c r="C791" s="73"/>
      <c r="E791" s="14"/>
      <c r="F791" s="14"/>
      <c r="H791" s="14"/>
      <c r="I791" s="14"/>
    </row>
    <row r="792" spans="2:9" x14ac:dyDescent="0.25">
      <c r="B792" s="73"/>
      <c r="C792" s="73"/>
      <c r="E792" s="14"/>
      <c r="F792" s="14"/>
      <c r="H792" s="14"/>
      <c r="I792" s="14"/>
    </row>
    <row r="793" spans="2:9" x14ac:dyDescent="0.25">
      <c r="B793" s="73"/>
      <c r="C793" s="73"/>
      <c r="E793" s="14"/>
      <c r="F793" s="14"/>
      <c r="H793" s="14"/>
      <c r="I793" s="14"/>
    </row>
    <row r="794" spans="2:9" x14ac:dyDescent="0.25">
      <c r="B794" s="73"/>
      <c r="C794" s="73"/>
      <c r="E794" s="14"/>
      <c r="F794" s="14"/>
      <c r="H794" s="14"/>
      <c r="I794" s="14"/>
    </row>
    <row r="795" spans="2:9" x14ac:dyDescent="0.25">
      <c r="B795" s="73"/>
      <c r="C795" s="73"/>
      <c r="E795" s="14"/>
      <c r="F795" s="14"/>
      <c r="H795" s="14"/>
      <c r="I795" s="14"/>
    </row>
    <row r="796" spans="2:9" x14ac:dyDescent="0.25">
      <c r="B796" s="73"/>
      <c r="C796" s="73"/>
      <c r="E796" s="14"/>
      <c r="F796" s="14"/>
      <c r="H796" s="14"/>
      <c r="I796" s="14"/>
    </row>
    <row r="797" spans="2:9" x14ac:dyDescent="0.25">
      <c r="B797" s="73"/>
      <c r="C797" s="73"/>
      <c r="E797" s="14"/>
      <c r="F797" s="14"/>
      <c r="H797" s="14"/>
      <c r="I797" s="14"/>
    </row>
    <row r="798" spans="2:9" x14ac:dyDescent="0.25">
      <c r="B798" s="73"/>
      <c r="C798" s="73"/>
      <c r="E798" s="14"/>
      <c r="F798" s="14"/>
      <c r="H798" s="14"/>
      <c r="I798" s="14"/>
    </row>
    <row r="799" spans="2:9" x14ac:dyDescent="0.25">
      <c r="B799" s="73"/>
      <c r="C799" s="73"/>
      <c r="E799" s="14"/>
      <c r="F799" s="14"/>
      <c r="H799" s="14"/>
      <c r="I799" s="14"/>
    </row>
    <row r="800" spans="2:9" x14ac:dyDescent="0.25">
      <c r="B800" s="73"/>
      <c r="C800" s="73"/>
      <c r="E800" s="14"/>
      <c r="F800" s="14"/>
      <c r="H800" s="14"/>
      <c r="I800" s="14"/>
    </row>
    <row r="801" spans="2:9" x14ac:dyDescent="0.25">
      <c r="B801" s="73"/>
      <c r="C801" s="73"/>
      <c r="E801" s="14"/>
      <c r="F801" s="14"/>
      <c r="H801" s="14"/>
      <c r="I801" s="14"/>
    </row>
    <row r="802" spans="2:9" x14ac:dyDescent="0.25">
      <c r="B802" s="73"/>
      <c r="C802" s="73"/>
      <c r="E802" s="14"/>
      <c r="F802" s="14"/>
      <c r="H802" s="14"/>
      <c r="I802" s="14"/>
    </row>
    <row r="803" spans="2:9" x14ac:dyDescent="0.25">
      <c r="B803" s="73"/>
      <c r="C803" s="73"/>
      <c r="E803" s="14"/>
      <c r="F803" s="14"/>
      <c r="H803" s="14"/>
      <c r="I803" s="14"/>
    </row>
    <row r="804" spans="2:9" x14ac:dyDescent="0.25">
      <c r="B804" s="73"/>
      <c r="C804" s="73"/>
      <c r="E804" s="14"/>
      <c r="F804" s="14"/>
      <c r="H804" s="14"/>
      <c r="I804" s="14"/>
    </row>
    <row r="805" spans="2:9" x14ac:dyDescent="0.25">
      <c r="B805" s="73"/>
      <c r="C805" s="73"/>
      <c r="E805" s="14"/>
      <c r="F805" s="14"/>
      <c r="H805" s="14"/>
      <c r="I805" s="14"/>
    </row>
    <row r="806" spans="2:9" x14ac:dyDescent="0.25">
      <c r="B806" s="73"/>
      <c r="C806" s="73"/>
      <c r="E806" s="14"/>
      <c r="F806" s="14"/>
      <c r="H806" s="14"/>
      <c r="I806" s="14"/>
    </row>
    <row r="807" spans="2:9" x14ac:dyDescent="0.25">
      <c r="B807" s="73"/>
      <c r="C807" s="73"/>
      <c r="E807" s="14"/>
      <c r="F807" s="14"/>
      <c r="H807" s="14"/>
      <c r="I807" s="14"/>
    </row>
    <row r="808" spans="2:9" x14ac:dyDescent="0.25">
      <c r="B808" s="73"/>
      <c r="C808" s="73"/>
      <c r="E808" s="14"/>
      <c r="F808" s="14"/>
      <c r="H808" s="14"/>
      <c r="I808" s="14"/>
    </row>
    <row r="809" spans="2:9" x14ac:dyDescent="0.25">
      <c r="B809" s="73"/>
      <c r="C809" s="73"/>
      <c r="E809" s="14"/>
      <c r="F809" s="14"/>
      <c r="H809" s="14"/>
      <c r="I809" s="14"/>
    </row>
    <row r="810" spans="2:9" x14ac:dyDescent="0.25">
      <c r="B810" s="73"/>
      <c r="C810" s="73"/>
      <c r="E810" s="14"/>
      <c r="F810" s="14"/>
      <c r="H810" s="14"/>
      <c r="I810" s="14"/>
    </row>
    <row r="811" spans="2:9" x14ac:dyDescent="0.25">
      <c r="B811" s="73"/>
      <c r="C811" s="73"/>
      <c r="E811" s="14"/>
      <c r="F811" s="14"/>
      <c r="H811" s="14"/>
      <c r="I811" s="14"/>
    </row>
    <row r="812" spans="2:9" x14ac:dyDescent="0.25">
      <c r="B812" s="73"/>
      <c r="C812" s="73"/>
      <c r="E812" s="14"/>
      <c r="F812" s="14"/>
      <c r="H812" s="14"/>
      <c r="I812" s="14"/>
    </row>
    <row r="813" spans="2:9" x14ac:dyDescent="0.25">
      <c r="B813" s="73"/>
      <c r="C813" s="73"/>
      <c r="E813" s="14"/>
      <c r="F813" s="14"/>
      <c r="H813" s="14"/>
      <c r="I813" s="14"/>
    </row>
    <row r="814" spans="2:9" x14ac:dyDescent="0.25">
      <c r="B814" s="73"/>
      <c r="C814" s="73"/>
      <c r="E814" s="14"/>
      <c r="F814" s="14"/>
      <c r="H814" s="14"/>
      <c r="I814" s="14"/>
    </row>
    <row r="815" spans="2:9" x14ac:dyDescent="0.25">
      <c r="B815" s="73"/>
      <c r="C815" s="73"/>
      <c r="E815" s="14"/>
      <c r="F815" s="14"/>
      <c r="H815" s="14"/>
      <c r="I815" s="14"/>
    </row>
    <row r="816" spans="2:9" x14ac:dyDescent="0.25">
      <c r="B816" s="73"/>
      <c r="C816" s="73"/>
      <c r="E816" s="14"/>
      <c r="F816" s="14"/>
      <c r="H816" s="14"/>
      <c r="I816" s="14"/>
    </row>
    <row r="817" spans="2:9" x14ac:dyDescent="0.25">
      <c r="B817" s="73"/>
      <c r="C817" s="73"/>
      <c r="E817" s="14"/>
      <c r="F817" s="14"/>
      <c r="H817" s="14"/>
      <c r="I817" s="14"/>
    </row>
    <row r="818" spans="2:9" x14ac:dyDescent="0.25">
      <c r="B818" s="73"/>
      <c r="C818" s="73"/>
      <c r="E818" s="14"/>
      <c r="F818" s="14"/>
      <c r="H818" s="14"/>
      <c r="I818" s="14"/>
    </row>
    <row r="819" spans="2:9" x14ac:dyDescent="0.25">
      <c r="B819" s="73"/>
      <c r="C819" s="73"/>
      <c r="E819" s="14"/>
      <c r="F819" s="14"/>
      <c r="H819" s="14"/>
      <c r="I819" s="14"/>
    </row>
    <row r="820" spans="2:9" x14ac:dyDescent="0.25">
      <c r="B820" s="73"/>
      <c r="C820" s="73"/>
      <c r="E820" s="14"/>
      <c r="F820" s="14"/>
      <c r="H820" s="14"/>
      <c r="I820" s="14"/>
    </row>
    <row r="821" spans="2:9" x14ac:dyDescent="0.25">
      <c r="B821" s="73"/>
      <c r="C821" s="73"/>
      <c r="E821" s="14"/>
      <c r="F821" s="14"/>
      <c r="H821" s="14"/>
      <c r="I821" s="14"/>
    </row>
    <row r="822" spans="2:9" x14ac:dyDescent="0.25">
      <c r="B822" s="73"/>
      <c r="C822" s="73"/>
      <c r="E822" s="14"/>
      <c r="F822" s="14"/>
      <c r="H822" s="14"/>
      <c r="I822" s="14"/>
    </row>
    <row r="823" spans="2:9" x14ac:dyDescent="0.25">
      <c r="B823" s="73"/>
      <c r="C823" s="73"/>
      <c r="E823" s="14"/>
      <c r="F823" s="14"/>
      <c r="H823" s="14"/>
      <c r="I823" s="14"/>
    </row>
    <row r="824" spans="2:9" x14ac:dyDescent="0.25">
      <c r="B824" s="73"/>
      <c r="C824" s="73"/>
      <c r="E824" s="14"/>
      <c r="F824" s="14"/>
      <c r="H824" s="14"/>
      <c r="I824" s="14"/>
    </row>
    <row r="825" spans="2:9" x14ac:dyDescent="0.25">
      <c r="B825" s="73"/>
      <c r="C825" s="73"/>
      <c r="E825" s="14"/>
      <c r="F825" s="14"/>
      <c r="H825" s="14"/>
      <c r="I825" s="14"/>
    </row>
    <row r="826" spans="2:9" x14ac:dyDescent="0.25">
      <c r="B826" s="73"/>
      <c r="C826" s="73"/>
      <c r="E826" s="14"/>
      <c r="F826" s="14"/>
      <c r="H826" s="14"/>
      <c r="I826" s="14"/>
    </row>
    <row r="827" spans="2:9" x14ac:dyDescent="0.25">
      <c r="B827" s="73"/>
      <c r="C827" s="73"/>
      <c r="E827" s="14"/>
      <c r="F827" s="14"/>
      <c r="H827" s="14"/>
      <c r="I827" s="14"/>
    </row>
    <row r="828" spans="2:9" x14ac:dyDescent="0.25">
      <c r="B828" s="73"/>
      <c r="C828" s="73"/>
      <c r="E828" s="14"/>
      <c r="F828" s="14"/>
      <c r="H828" s="14"/>
      <c r="I828" s="14"/>
    </row>
    <row r="829" spans="2:9" x14ac:dyDescent="0.25">
      <c r="B829" s="73"/>
      <c r="C829" s="73"/>
      <c r="E829" s="14"/>
      <c r="F829" s="14"/>
      <c r="H829" s="14"/>
      <c r="I829" s="14"/>
    </row>
    <row r="830" spans="2:9" x14ac:dyDescent="0.25">
      <c r="B830" s="73"/>
      <c r="C830" s="73"/>
      <c r="E830" s="14"/>
      <c r="F830" s="14"/>
      <c r="H830" s="14"/>
      <c r="I830" s="14"/>
    </row>
    <row r="831" spans="2:9" x14ac:dyDescent="0.25">
      <c r="B831" s="73"/>
      <c r="C831" s="73"/>
      <c r="E831" s="14"/>
      <c r="F831" s="14"/>
      <c r="H831" s="14"/>
      <c r="I831" s="14"/>
    </row>
    <row r="832" spans="2:9" x14ac:dyDescent="0.25">
      <c r="B832" s="73"/>
      <c r="C832" s="73"/>
      <c r="E832" s="14"/>
      <c r="F832" s="14"/>
      <c r="H832" s="14"/>
      <c r="I832" s="14"/>
    </row>
    <row r="833" spans="2:9" x14ac:dyDescent="0.25">
      <c r="B833" s="73"/>
      <c r="C833" s="73"/>
      <c r="E833" s="14"/>
      <c r="F833" s="14"/>
      <c r="H833" s="14"/>
      <c r="I833" s="14"/>
    </row>
    <row r="834" spans="2:9" x14ac:dyDescent="0.25">
      <c r="B834" s="73"/>
      <c r="C834" s="73"/>
      <c r="E834" s="14"/>
      <c r="F834" s="14"/>
      <c r="H834" s="14"/>
      <c r="I834" s="14"/>
    </row>
    <row r="835" spans="2:9" x14ac:dyDescent="0.25">
      <c r="B835" s="73"/>
      <c r="C835" s="73"/>
      <c r="E835" s="14"/>
      <c r="F835" s="14"/>
      <c r="H835" s="14"/>
      <c r="I835" s="14"/>
    </row>
    <row r="836" spans="2:9" x14ac:dyDescent="0.25">
      <c r="B836" s="73"/>
      <c r="C836" s="73"/>
      <c r="E836" s="14"/>
      <c r="F836" s="14"/>
      <c r="H836" s="14"/>
      <c r="I836" s="14"/>
    </row>
    <row r="837" spans="2:9" x14ac:dyDescent="0.25">
      <c r="B837" s="73"/>
      <c r="C837" s="73"/>
      <c r="E837" s="14"/>
      <c r="F837" s="14"/>
      <c r="H837" s="14"/>
      <c r="I837" s="14"/>
    </row>
    <row r="838" spans="2:9" x14ac:dyDescent="0.25">
      <c r="B838" s="73"/>
      <c r="C838" s="73"/>
      <c r="E838" s="14"/>
      <c r="F838" s="14"/>
      <c r="H838" s="14"/>
      <c r="I838" s="14"/>
    </row>
    <row r="839" spans="2:9" x14ac:dyDescent="0.25">
      <c r="B839" s="73"/>
      <c r="C839" s="73"/>
      <c r="E839" s="14"/>
      <c r="F839" s="14"/>
      <c r="H839" s="14"/>
      <c r="I839" s="14"/>
    </row>
    <row r="840" spans="2:9" x14ac:dyDescent="0.25">
      <c r="B840" s="73"/>
      <c r="C840" s="73"/>
      <c r="E840" s="14"/>
      <c r="F840" s="14"/>
      <c r="H840" s="14"/>
      <c r="I840" s="14"/>
    </row>
    <row r="841" spans="2:9" x14ac:dyDescent="0.25">
      <c r="B841" s="73"/>
      <c r="C841" s="73"/>
      <c r="E841" s="14"/>
      <c r="F841" s="14"/>
      <c r="H841" s="14"/>
      <c r="I841" s="14"/>
    </row>
    <row r="842" spans="2:9" x14ac:dyDescent="0.25">
      <c r="B842" s="73"/>
      <c r="C842" s="73"/>
      <c r="E842" s="14"/>
      <c r="F842" s="14"/>
      <c r="H842" s="14"/>
      <c r="I842" s="14"/>
    </row>
    <row r="843" spans="2:9" x14ac:dyDescent="0.25">
      <c r="B843" s="73"/>
      <c r="C843" s="73"/>
      <c r="E843" s="14"/>
      <c r="F843" s="14"/>
      <c r="H843" s="14"/>
      <c r="I843" s="14"/>
    </row>
    <row r="844" spans="2:9" x14ac:dyDescent="0.25">
      <c r="B844" s="73"/>
      <c r="C844" s="73"/>
      <c r="E844" s="14"/>
      <c r="F844" s="14"/>
      <c r="H844" s="14"/>
      <c r="I844" s="14"/>
    </row>
    <row r="845" spans="2:9" x14ac:dyDescent="0.25">
      <c r="B845" s="73"/>
      <c r="C845" s="73"/>
      <c r="E845" s="14"/>
      <c r="F845" s="14"/>
      <c r="H845" s="14"/>
      <c r="I845" s="14"/>
    </row>
    <row r="846" spans="2:9" x14ac:dyDescent="0.25">
      <c r="B846" s="73"/>
      <c r="C846" s="73"/>
      <c r="E846" s="14"/>
      <c r="F846" s="14"/>
      <c r="H846" s="14"/>
      <c r="I846" s="14"/>
    </row>
    <row r="847" spans="2:9" x14ac:dyDescent="0.25">
      <c r="B847" s="73"/>
      <c r="C847" s="73"/>
      <c r="E847" s="14"/>
      <c r="F847" s="14"/>
      <c r="H847" s="14"/>
      <c r="I847" s="14"/>
    </row>
    <row r="848" spans="2:9" x14ac:dyDescent="0.25">
      <c r="B848" s="73"/>
      <c r="C848" s="73"/>
      <c r="E848" s="14"/>
      <c r="F848" s="14"/>
      <c r="H848" s="14"/>
      <c r="I848" s="14"/>
    </row>
    <row r="849" spans="2:9" x14ac:dyDescent="0.25">
      <c r="B849" s="73"/>
      <c r="C849" s="73"/>
      <c r="E849" s="14"/>
      <c r="F849" s="14"/>
      <c r="H849" s="14"/>
      <c r="I849" s="14"/>
    </row>
    <row r="850" spans="2:9" x14ac:dyDescent="0.25">
      <c r="B850" s="73"/>
      <c r="C850" s="73"/>
      <c r="E850" s="14"/>
      <c r="F850" s="14"/>
      <c r="H850" s="14"/>
      <c r="I850" s="14"/>
    </row>
    <row r="851" spans="2:9" x14ac:dyDescent="0.25">
      <c r="B851" s="73"/>
      <c r="C851" s="73"/>
      <c r="E851" s="14"/>
      <c r="F851" s="14"/>
      <c r="H851" s="14"/>
      <c r="I851" s="14"/>
    </row>
    <row r="852" spans="2:9" x14ac:dyDescent="0.25">
      <c r="B852" s="73"/>
      <c r="C852" s="73"/>
      <c r="E852" s="14"/>
      <c r="F852" s="14"/>
      <c r="H852" s="14"/>
      <c r="I852" s="14"/>
    </row>
    <row r="853" spans="2:9" x14ac:dyDescent="0.25">
      <c r="B853" s="73"/>
      <c r="C853" s="73"/>
      <c r="E853" s="14"/>
      <c r="F853" s="14"/>
      <c r="H853" s="14"/>
      <c r="I853" s="14"/>
    </row>
    <row r="854" spans="2:9" x14ac:dyDescent="0.25">
      <c r="B854" s="73"/>
      <c r="C854" s="73"/>
      <c r="E854" s="14"/>
      <c r="F854" s="14"/>
      <c r="H854" s="14"/>
      <c r="I854" s="14"/>
    </row>
    <row r="855" spans="2:9" x14ac:dyDescent="0.25">
      <c r="B855" s="73"/>
      <c r="C855" s="73"/>
      <c r="E855" s="14"/>
      <c r="F855" s="14"/>
      <c r="H855" s="14"/>
      <c r="I855" s="14"/>
    </row>
    <row r="856" spans="2:9" x14ac:dyDescent="0.25">
      <c r="B856" s="73"/>
      <c r="C856" s="73"/>
      <c r="E856" s="14"/>
      <c r="F856" s="14"/>
      <c r="H856" s="14"/>
      <c r="I856" s="14"/>
    </row>
    <row r="857" spans="2:9" x14ac:dyDescent="0.25">
      <c r="B857" s="73"/>
      <c r="C857" s="73"/>
      <c r="E857" s="14"/>
      <c r="F857" s="14"/>
      <c r="H857" s="14"/>
      <c r="I857" s="14"/>
    </row>
    <row r="858" spans="2:9" x14ac:dyDescent="0.25">
      <c r="B858" s="73"/>
      <c r="C858" s="73"/>
      <c r="E858" s="14"/>
      <c r="F858" s="14"/>
      <c r="H858" s="14"/>
      <c r="I858" s="14"/>
    </row>
    <row r="859" spans="2:9" x14ac:dyDescent="0.25">
      <c r="B859" s="73"/>
      <c r="C859" s="73"/>
      <c r="E859" s="14"/>
      <c r="F859" s="14"/>
      <c r="H859" s="14"/>
      <c r="I859" s="14"/>
    </row>
    <row r="860" spans="2:9" x14ac:dyDescent="0.25">
      <c r="B860" s="73"/>
      <c r="C860" s="73"/>
      <c r="E860" s="14"/>
      <c r="F860" s="14"/>
      <c r="H860" s="14"/>
      <c r="I860" s="14"/>
    </row>
    <row r="861" spans="2:9" x14ac:dyDescent="0.25">
      <c r="B861" s="73"/>
      <c r="C861" s="73"/>
      <c r="E861" s="14"/>
      <c r="F861" s="14"/>
      <c r="H861" s="14"/>
      <c r="I861" s="14"/>
    </row>
    <row r="862" spans="2:9" x14ac:dyDescent="0.25">
      <c r="B862" s="73"/>
      <c r="C862" s="73"/>
      <c r="E862" s="14"/>
      <c r="F862" s="14"/>
      <c r="H862" s="14"/>
      <c r="I862" s="14"/>
    </row>
    <row r="863" spans="2:9" x14ac:dyDescent="0.25">
      <c r="B863" s="73"/>
      <c r="C863" s="73"/>
      <c r="E863" s="14"/>
      <c r="F863" s="14"/>
      <c r="H863" s="14"/>
      <c r="I863" s="14"/>
    </row>
    <row r="864" spans="2:9" x14ac:dyDescent="0.25">
      <c r="B864" s="73"/>
      <c r="C864" s="73"/>
      <c r="E864" s="14"/>
      <c r="F864" s="14"/>
      <c r="H864" s="14"/>
      <c r="I864" s="14"/>
    </row>
    <row r="865" spans="2:9" x14ac:dyDescent="0.25">
      <c r="B865" s="73"/>
      <c r="C865" s="73"/>
      <c r="E865" s="14"/>
      <c r="F865" s="14"/>
      <c r="H865" s="14"/>
      <c r="I865" s="14"/>
    </row>
    <row r="866" spans="2:9" x14ac:dyDescent="0.25">
      <c r="B866" s="73"/>
      <c r="C866" s="73"/>
      <c r="E866" s="14"/>
      <c r="F866" s="14"/>
      <c r="H866" s="14"/>
      <c r="I866" s="14"/>
    </row>
    <row r="867" spans="2:9" x14ac:dyDescent="0.25">
      <c r="B867" s="73"/>
      <c r="C867" s="73"/>
      <c r="E867" s="14"/>
      <c r="F867" s="14"/>
      <c r="H867" s="14"/>
      <c r="I867" s="14"/>
    </row>
    <row r="868" spans="2:9" x14ac:dyDescent="0.25">
      <c r="B868" s="73"/>
      <c r="C868" s="73"/>
      <c r="E868" s="14"/>
      <c r="F868" s="14"/>
      <c r="H868" s="14"/>
      <c r="I868" s="14"/>
    </row>
    <row r="869" spans="2:9" x14ac:dyDescent="0.25">
      <c r="B869" s="73"/>
      <c r="C869" s="73"/>
      <c r="E869" s="14"/>
      <c r="F869" s="14"/>
      <c r="H869" s="14"/>
      <c r="I869" s="14"/>
    </row>
    <row r="870" spans="2:9" x14ac:dyDescent="0.25">
      <c r="B870" s="73"/>
      <c r="C870" s="73"/>
      <c r="E870" s="14"/>
      <c r="F870" s="14"/>
      <c r="H870" s="14"/>
      <c r="I870" s="14"/>
    </row>
    <row r="871" spans="2:9" x14ac:dyDescent="0.25">
      <c r="B871" s="73"/>
      <c r="C871" s="73"/>
      <c r="E871" s="14"/>
      <c r="F871" s="14"/>
      <c r="H871" s="14"/>
      <c r="I871" s="14"/>
    </row>
    <row r="872" spans="2:9" x14ac:dyDescent="0.25">
      <c r="B872" s="73"/>
      <c r="C872" s="73"/>
      <c r="E872" s="14"/>
      <c r="F872" s="14"/>
      <c r="H872" s="14"/>
      <c r="I872" s="14"/>
    </row>
    <row r="873" spans="2:9" x14ac:dyDescent="0.25">
      <c r="B873" s="73"/>
      <c r="C873" s="73"/>
      <c r="E873" s="14"/>
      <c r="F873" s="14"/>
      <c r="H873" s="14"/>
      <c r="I873" s="14"/>
    </row>
    <row r="874" spans="2:9" x14ac:dyDescent="0.25">
      <c r="B874" s="73"/>
      <c r="C874" s="73"/>
      <c r="E874" s="14"/>
      <c r="F874" s="14"/>
      <c r="H874" s="14"/>
      <c r="I874" s="14"/>
    </row>
    <row r="875" spans="2:9" x14ac:dyDescent="0.25">
      <c r="B875" s="73"/>
      <c r="C875" s="73"/>
      <c r="E875" s="14"/>
      <c r="F875" s="14"/>
      <c r="H875" s="14"/>
      <c r="I875" s="14"/>
    </row>
    <row r="876" spans="2:9" x14ac:dyDescent="0.25">
      <c r="B876" s="73"/>
      <c r="C876" s="73"/>
      <c r="E876" s="14"/>
      <c r="F876" s="14"/>
      <c r="H876" s="14"/>
      <c r="I876" s="14"/>
    </row>
    <row r="877" spans="2:9" x14ac:dyDescent="0.25">
      <c r="B877" s="73"/>
      <c r="C877" s="73"/>
      <c r="E877" s="14"/>
      <c r="F877" s="14"/>
      <c r="H877" s="14"/>
      <c r="I877" s="14"/>
    </row>
    <row r="878" spans="2:9" x14ac:dyDescent="0.25">
      <c r="B878" s="73"/>
      <c r="C878" s="73"/>
      <c r="E878" s="14"/>
      <c r="F878" s="14"/>
      <c r="H878" s="14"/>
      <c r="I878" s="14"/>
    </row>
    <row r="879" spans="2:9" x14ac:dyDescent="0.25">
      <c r="B879" s="73"/>
      <c r="C879" s="73"/>
      <c r="E879" s="14"/>
      <c r="F879" s="14"/>
      <c r="H879" s="14"/>
      <c r="I879" s="14"/>
    </row>
    <row r="880" spans="2:9" x14ac:dyDescent="0.25">
      <c r="B880" s="73"/>
      <c r="C880" s="73"/>
      <c r="E880" s="14"/>
      <c r="F880" s="14"/>
      <c r="H880" s="14"/>
      <c r="I880" s="14"/>
    </row>
    <row r="881" spans="2:9" x14ac:dyDescent="0.25">
      <c r="B881" s="73"/>
      <c r="C881" s="73"/>
      <c r="E881" s="14"/>
      <c r="F881" s="14"/>
      <c r="H881" s="14"/>
      <c r="I881" s="14"/>
    </row>
    <row r="882" spans="2:9" x14ac:dyDescent="0.25">
      <c r="B882" s="73"/>
      <c r="C882" s="73"/>
      <c r="E882" s="14"/>
      <c r="F882" s="14"/>
      <c r="H882" s="14"/>
      <c r="I882" s="14"/>
    </row>
    <row r="883" spans="2:9" x14ac:dyDescent="0.25">
      <c r="B883" s="73"/>
      <c r="C883" s="73"/>
      <c r="E883" s="14"/>
      <c r="F883" s="14"/>
      <c r="H883" s="14"/>
      <c r="I883" s="14"/>
    </row>
    <row r="884" spans="2:9" x14ac:dyDescent="0.25">
      <c r="B884" s="73"/>
      <c r="C884" s="73"/>
      <c r="E884" s="14"/>
      <c r="F884" s="14"/>
      <c r="H884" s="14"/>
      <c r="I884" s="14"/>
    </row>
    <row r="885" spans="2:9" x14ac:dyDescent="0.25">
      <c r="B885" s="73"/>
      <c r="C885" s="73"/>
      <c r="E885" s="14"/>
      <c r="F885" s="14"/>
      <c r="H885" s="14"/>
      <c r="I885" s="14"/>
    </row>
    <row r="886" spans="2:9" x14ac:dyDescent="0.25">
      <c r="B886" s="73"/>
      <c r="C886" s="73"/>
      <c r="E886" s="14"/>
      <c r="F886" s="14"/>
      <c r="H886" s="14"/>
      <c r="I886" s="14"/>
    </row>
    <row r="887" spans="2:9" x14ac:dyDescent="0.25">
      <c r="B887" s="73"/>
      <c r="C887" s="73"/>
      <c r="E887" s="14"/>
      <c r="F887" s="14"/>
      <c r="H887" s="14"/>
      <c r="I887" s="14"/>
    </row>
    <row r="888" spans="2:9" x14ac:dyDescent="0.25">
      <c r="B888" s="73"/>
      <c r="C888" s="73"/>
      <c r="E888" s="14"/>
      <c r="F888" s="14"/>
      <c r="H888" s="14"/>
      <c r="I888" s="14"/>
    </row>
    <row r="889" spans="2:9" x14ac:dyDescent="0.25">
      <c r="B889" s="73"/>
      <c r="C889" s="73"/>
      <c r="E889" s="14"/>
      <c r="F889" s="14"/>
      <c r="H889" s="14"/>
      <c r="I889" s="14"/>
    </row>
    <row r="890" spans="2:9" x14ac:dyDescent="0.25">
      <c r="B890" s="73"/>
      <c r="C890" s="73"/>
      <c r="E890" s="14"/>
      <c r="F890" s="14"/>
      <c r="H890" s="14"/>
      <c r="I890" s="14"/>
    </row>
    <row r="891" spans="2:9" x14ac:dyDescent="0.25">
      <c r="B891" s="73"/>
      <c r="C891" s="73"/>
      <c r="E891" s="14"/>
      <c r="F891" s="14"/>
      <c r="H891" s="14"/>
      <c r="I891" s="14"/>
    </row>
    <row r="892" spans="2:9" x14ac:dyDescent="0.25">
      <c r="B892" s="73"/>
      <c r="C892" s="73"/>
      <c r="E892" s="14"/>
      <c r="F892" s="14"/>
      <c r="H892" s="14"/>
      <c r="I892" s="14"/>
    </row>
    <row r="893" spans="2:9" x14ac:dyDescent="0.25">
      <c r="B893" s="73"/>
      <c r="C893" s="73"/>
      <c r="E893" s="14"/>
      <c r="F893" s="14"/>
      <c r="H893" s="14"/>
      <c r="I893" s="14"/>
    </row>
    <row r="894" spans="2:9" x14ac:dyDescent="0.25">
      <c r="B894" s="73"/>
      <c r="C894" s="73"/>
      <c r="E894" s="14"/>
      <c r="F894" s="14"/>
      <c r="H894" s="14"/>
      <c r="I894" s="14"/>
    </row>
    <row r="895" spans="2:9" x14ac:dyDescent="0.25">
      <c r="B895" s="73"/>
      <c r="C895" s="73"/>
      <c r="E895" s="14"/>
      <c r="F895" s="14"/>
      <c r="H895" s="14"/>
      <c r="I895" s="14"/>
    </row>
    <row r="896" spans="2:9" x14ac:dyDescent="0.25">
      <c r="B896" s="73"/>
      <c r="C896" s="73"/>
      <c r="E896" s="14"/>
      <c r="F896" s="14"/>
      <c r="H896" s="14"/>
      <c r="I896" s="14"/>
    </row>
    <row r="897" spans="2:9" x14ac:dyDescent="0.25">
      <c r="B897" s="73"/>
      <c r="C897" s="73"/>
      <c r="E897" s="14"/>
      <c r="F897" s="14"/>
      <c r="H897" s="14"/>
      <c r="I897" s="14"/>
    </row>
    <row r="898" spans="2:9" x14ac:dyDescent="0.25">
      <c r="B898" s="73"/>
      <c r="C898" s="73"/>
      <c r="E898" s="14"/>
      <c r="F898" s="14"/>
      <c r="H898" s="14"/>
      <c r="I898" s="14"/>
    </row>
    <row r="899" spans="2:9" x14ac:dyDescent="0.25">
      <c r="B899" s="73"/>
      <c r="C899" s="73"/>
      <c r="E899" s="14"/>
      <c r="F899" s="14"/>
      <c r="H899" s="14"/>
      <c r="I899" s="14"/>
    </row>
    <row r="900" spans="2:9" x14ac:dyDescent="0.25">
      <c r="B900" s="73"/>
      <c r="C900" s="73"/>
      <c r="E900" s="14"/>
      <c r="F900" s="14"/>
      <c r="H900" s="14"/>
      <c r="I900" s="14"/>
    </row>
    <row r="901" spans="2:9" x14ac:dyDescent="0.25">
      <c r="B901" s="73"/>
      <c r="C901" s="73"/>
      <c r="E901" s="14"/>
      <c r="F901" s="14"/>
      <c r="H901" s="14"/>
      <c r="I901" s="14"/>
    </row>
    <row r="902" spans="2:9" x14ac:dyDescent="0.25">
      <c r="B902" s="73"/>
      <c r="C902" s="73"/>
      <c r="E902" s="14"/>
      <c r="F902" s="14"/>
      <c r="H902" s="14"/>
      <c r="I902" s="14"/>
    </row>
    <row r="903" spans="2:9" x14ac:dyDescent="0.25">
      <c r="B903" s="73"/>
      <c r="C903" s="73"/>
      <c r="E903" s="14"/>
      <c r="F903" s="14"/>
      <c r="H903" s="14"/>
      <c r="I903" s="14"/>
    </row>
    <row r="904" spans="2:9" x14ac:dyDescent="0.25">
      <c r="B904" s="73"/>
      <c r="C904" s="73"/>
      <c r="E904" s="14"/>
      <c r="F904" s="14"/>
      <c r="H904" s="14"/>
      <c r="I904" s="14"/>
    </row>
    <row r="905" spans="2:9" x14ac:dyDescent="0.25">
      <c r="B905" s="73"/>
      <c r="C905" s="73"/>
      <c r="E905" s="14"/>
      <c r="F905" s="14"/>
      <c r="H905" s="14"/>
      <c r="I905" s="14"/>
    </row>
    <row r="906" spans="2:9" x14ac:dyDescent="0.25">
      <c r="B906" s="73"/>
      <c r="C906" s="73"/>
      <c r="E906" s="14"/>
      <c r="F906" s="14"/>
      <c r="H906" s="14"/>
      <c r="I906" s="14"/>
    </row>
    <row r="907" spans="2:9" x14ac:dyDescent="0.25">
      <c r="B907" s="73"/>
      <c r="C907" s="73"/>
      <c r="E907" s="14"/>
      <c r="F907" s="14"/>
      <c r="H907" s="14"/>
      <c r="I907" s="14"/>
    </row>
    <row r="908" spans="2:9" x14ac:dyDescent="0.25">
      <c r="B908" s="73"/>
      <c r="C908" s="73"/>
      <c r="E908" s="14"/>
      <c r="F908" s="14"/>
      <c r="H908" s="14"/>
      <c r="I908" s="14"/>
    </row>
    <row r="909" spans="2:9" x14ac:dyDescent="0.25">
      <c r="B909" s="73"/>
      <c r="C909" s="73"/>
      <c r="E909" s="14"/>
      <c r="F909" s="14"/>
      <c r="H909" s="14"/>
      <c r="I909" s="14"/>
    </row>
    <row r="910" spans="2:9" x14ac:dyDescent="0.25">
      <c r="B910" s="73"/>
      <c r="C910" s="73"/>
      <c r="E910" s="14"/>
      <c r="F910" s="14"/>
      <c r="H910" s="14"/>
      <c r="I910" s="14"/>
    </row>
    <row r="911" spans="2:9" x14ac:dyDescent="0.25">
      <c r="B911" s="73"/>
      <c r="C911" s="73"/>
      <c r="E911" s="14"/>
      <c r="F911" s="14"/>
      <c r="H911" s="14"/>
      <c r="I911" s="14"/>
    </row>
    <row r="912" spans="2:9" x14ac:dyDescent="0.25">
      <c r="B912" s="73"/>
      <c r="C912" s="73"/>
      <c r="E912" s="14"/>
      <c r="F912" s="14"/>
      <c r="H912" s="14"/>
      <c r="I912" s="14"/>
    </row>
    <row r="913" spans="2:9" x14ac:dyDescent="0.25">
      <c r="B913" s="73"/>
      <c r="C913" s="73"/>
      <c r="E913" s="14"/>
      <c r="F913" s="14"/>
      <c r="H913" s="14"/>
      <c r="I913" s="14"/>
    </row>
    <row r="914" spans="2:9" x14ac:dyDescent="0.25">
      <c r="B914" s="73"/>
      <c r="C914" s="73"/>
      <c r="E914" s="14"/>
      <c r="F914" s="14"/>
      <c r="H914" s="14"/>
      <c r="I914" s="14"/>
    </row>
    <row r="915" spans="2:9" x14ac:dyDescent="0.25">
      <c r="B915" s="73"/>
      <c r="C915" s="73"/>
      <c r="E915" s="14"/>
      <c r="F915" s="14"/>
      <c r="H915" s="14"/>
      <c r="I915" s="14"/>
    </row>
    <row r="916" spans="2:9" x14ac:dyDescent="0.25">
      <c r="B916" s="73"/>
      <c r="C916" s="73"/>
      <c r="E916" s="14"/>
      <c r="F916" s="14"/>
      <c r="H916" s="14"/>
      <c r="I916" s="14"/>
    </row>
    <row r="917" spans="2:9" x14ac:dyDescent="0.25">
      <c r="B917" s="73"/>
      <c r="C917" s="73"/>
      <c r="E917" s="14"/>
      <c r="F917" s="14"/>
      <c r="H917" s="14"/>
      <c r="I917" s="14"/>
    </row>
    <row r="918" spans="2:9" x14ac:dyDescent="0.25">
      <c r="B918" s="73"/>
      <c r="C918" s="73"/>
      <c r="E918" s="14"/>
      <c r="F918" s="14"/>
      <c r="H918" s="14"/>
      <c r="I918" s="14"/>
    </row>
    <row r="919" spans="2:9" x14ac:dyDescent="0.25">
      <c r="B919" s="73"/>
      <c r="C919" s="73"/>
      <c r="E919" s="14"/>
      <c r="F919" s="14"/>
      <c r="H919" s="14"/>
      <c r="I919" s="14"/>
    </row>
    <row r="920" spans="2:9" x14ac:dyDescent="0.25">
      <c r="B920" s="73"/>
      <c r="C920" s="73"/>
      <c r="E920" s="14"/>
      <c r="F920" s="14"/>
      <c r="H920" s="14"/>
      <c r="I920" s="14"/>
    </row>
    <row r="921" spans="2:9" x14ac:dyDescent="0.25">
      <c r="B921" s="73"/>
      <c r="C921" s="73"/>
      <c r="E921" s="14"/>
      <c r="F921" s="14"/>
      <c r="H921" s="14"/>
      <c r="I921" s="14"/>
    </row>
    <row r="922" spans="2:9" x14ac:dyDescent="0.25">
      <c r="B922" s="73"/>
      <c r="C922" s="73"/>
      <c r="E922" s="14"/>
      <c r="F922" s="14"/>
      <c r="H922" s="14"/>
      <c r="I922" s="14"/>
    </row>
    <row r="923" spans="2:9" x14ac:dyDescent="0.25">
      <c r="B923" s="73"/>
      <c r="C923" s="73"/>
      <c r="E923" s="14"/>
      <c r="F923" s="14"/>
      <c r="H923" s="14"/>
      <c r="I923" s="14"/>
    </row>
    <row r="924" spans="2:9" x14ac:dyDescent="0.25">
      <c r="B924" s="73"/>
      <c r="C924" s="73"/>
      <c r="E924" s="14"/>
      <c r="F924" s="14"/>
      <c r="H924" s="14"/>
      <c r="I924" s="14"/>
    </row>
    <row r="925" spans="2:9" x14ac:dyDescent="0.25">
      <c r="B925" s="73"/>
      <c r="C925" s="73"/>
      <c r="E925" s="14"/>
      <c r="F925" s="14"/>
      <c r="H925" s="14"/>
      <c r="I925" s="14"/>
    </row>
    <row r="926" spans="2:9" x14ac:dyDescent="0.25">
      <c r="B926" s="73"/>
      <c r="C926" s="73"/>
      <c r="E926" s="14"/>
      <c r="F926" s="14"/>
      <c r="H926" s="14"/>
      <c r="I926" s="14"/>
    </row>
    <row r="927" spans="2:9" x14ac:dyDescent="0.25">
      <c r="B927" s="73"/>
      <c r="C927" s="73"/>
      <c r="E927" s="14"/>
      <c r="F927" s="14"/>
      <c r="H927" s="14"/>
      <c r="I927" s="14"/>
    </row>
    <row r="928" spans="2:9" x14ac:dyDescent="0.25">
      <c r="B928" s="73"/>
      <c r="C928" s="73"/>
      <c r="E928" s="14"/>
      <c r="F928" s="14"/>
      <c r="H928" s="14"/>
      <c r="I928" s="14"/>
    </row>
    <row r="929" spans="2:9" x14ac:dyDescent="0.25">
      <c r="B929" s="73"/>
      <c r="C929" s="73"/>
      <c r="E929" s="14"/>
      <c r="F929" s="14"/>
      <c r="H929" s="14"/>
      <c r="I929" s="14"/>
    </row>
    <row r="930" spans="2:9" x14ac:dyDescent="0.25">
      <c r="B930" s="73"/>
      <c r="C930" s="73"/>
      <c r="E930" s="14"/>
      <c r="F930" s="14"/>
      <c r="H930" s="14"/>
      <c r="I930" s="14"/>
    </row>
    <row r="931" spans="2:9" x14ac:dyDescent="0.25">
      <c r="B931" s="73"/>
      <c r="C931" s="73"/>
      <c r="E931" s="14"/>
      <c r="F931" s="14"/>
      <c r="H931" s="14"/>
      <c r="I931" s="14"/>
    </row>
    <row r="932" spans="2:9" x14ac:dyDescent="0.25">
      <c r="B932" s="73"/>
      <c r="C932" s="73"/>
      <c r="E932" s="14"/>
      <c r="F932" s="14"/>
      <c r="H932" s="14"/>
      <c r="I932" s="14"/>
    </row>
    <row r="933" spans="2:9" x14ac:dyDescent="0.25">
      <c r="B933" s="73"/>
      <c r="C933" s="73"/>
      <c r="E933" s="14"/>
      <c r="F933" s="14"/>
      <c r="H933" s="14"/>
      <c r="I933" s="14"/>
    </row>
    <row r="934" spans="2:9" x14ac:dyDescent="0.25">
      <c r="B934" s="73"/>
      <c r="C934" s="73"/>
      <c r="E934" s="14"/>
      <c r="F934" s="14"/>
      <c r="H934" s="14"/>
      <c r="I934" s="14"/>
    </row>
    <row r="935" spans="2:9" x14ac:dyDescent="0.25">
      <c r="B935" s="73"/>
      <c r="C935" s="73"/>
      <c r="E935" s="14"/>
      <c r="F935" s="14"/>
      <c r="H935" s="14"/>
      <c r="I935" s="14"/>
    </row>
    <row r="936" spans="2:9" x14ac:dyDescent="0.25">
      <c r="B936" s="73"/>
      <c r="C936" s="73"/>
      <c r="E936" s="14"/>
      <c r="F936" s="14"/>
      <c r="H936" s="14"/>
      <c r="I936" s="14"/>
    </row>
    <row r="937" spans="2:9" x14ac:dyDescent="0.25">
      <c r="B937" s="73"/>
      <c r="C937" s="73"/>
      <c r="E937" s="14"/>
      <c r="F937" s="14"/>
      <c r="H937" s="14"/>
      <c r="I937" s="14"/>
    </row>
    <row r="938" spans="2:9" x14ac:dyDescent="0.25">
      <c r="B938" s="73"/>
      <c r="C938" s="73"/>
      <c r="E938" s="14"/>
      <c r="F938" s="14"/>
      <c r="H938" s="14"/>
      <c r="I938" s="14"/>
    </row>
    <row r="939" spans="2:9" x14ac:dyDescent="0.25">
      <c r="B939" s="73"/>
      <c r="C939" s="73"/>
      <c r="E939" s="14"/>
      <c r="F939" s="14"/>
      <c r="H939" s="14"/>
      <c r="I939" s="14"/>
    </row>
    <row r="940" spans="2:9" x14ac:dyDescent="0.25">
      <c r="B940" s="73"/>
      <c r="C940" s="73"/>
      <c r="E940" s="14"/>
      <c r="F940" s="14"/>
      <c r="H940" s="14"/>
      <c r="I940" s="14"/>
    </row>
    <row r="941" spans="2:9" x14ac:dyDescent="0.25">
      <c r="B941" s="73"/>
      <c r="C941" s="73"/>
      <c r="E941" s="14"/>
      <c r="F941" s="14"/>
      <c r="H941" s="14"/>
      <c r="I941" s="14"/>
    </row>
    <row r="942" spans="2:9" x14ac:dyDescent="0.25">
      <c r="B942" s="73"/>
      <c r="C942" s="73"/>
      <c r="E942" s="14"/>
      <c r="F942" s="14"/>
      <c r="H942" s="14"/>
      <c r="I942" s="14"/>
    </row>
    <row r="943" spans="2:9" x14ac:dyDescent="0.25">
      <c r="B943" s="73"/>
      <c r="C943" s="73"/>
      <c r="E943" s="14"/>
      <c r="F943" s="14"/>
      <c r="H943" s="14"/>
      <c r="I943" s="14"/>
    </row>
    <row r="944" spans="2:9" x14ac:dyDescent="0.25">
      <c r="B944" s="73"/>
      <c r="C944" s="73"/>
      <c r="E944" s="14"/>
      <c r="F944" s="14"/>
      <c r="H944" s="14"/>
      <c r="I944" s="14"/>
    </row>
    <row r="945" spans="2:9" x14ac:dyDescent="0.25">
      <c r="B945" s="73"/>
      <c r="C945" s="73"/>
      <c r="E945" s="14"/>
      <c r="F945" s="14"/>
      <c r="H945" s="14"/>
      <c r="I945" s="14"/>
    </row>
    <row r="946" spans="2:9" x14ac:dyDescent="0.25">
      <c r="B946" s="73"/>
      <c r="C946" s="73"/>
      <c r="E946" s="14"/>
      <c r="F946" s="14"/>
      <c r="H946" s="14"/>
      <c r="I946" s="14"/>
    </row>
    <row r="947" spans="2:9" x14ac:dyDescent="0.25">
      <c r="B947" s="73"/>
      <c r="C947" s="73"/>
      <c r="E947" s="14"/>
      <c r="F947" s="14"/>
      <c r="H947" s="14"/>
      <c r="I947" s="14"/>
    </row>
    <row r="948" spans="2:9" x14ac:dyDescent="0.25">
      <c r="B948" s="73"/>
      <c r="C948" s="73"/>
      <c r="E948" s="14"/>
      <c r="F948" s="14"/>
      <c r="H948" s="14"/>
      <c r="I948" s="14"/>
    </row>
    <row r="949" spans="2:9" x14ac:dyDescent="0.25">
      <c r="B949" s="73"/>
      <c r="C949" s="73"/>
      <c r="E949" s="14"/>
      <c r="F949" s="14"/>
      <c r="H949" s="14"/>
      <c r="I949" s="14"/>
    </row>
    <row r="950" spans="2:9" x14ac:dyDescent="0.25">
      <c r="B950" s="73"/>
      <c r="C950" s="73"/>
      <c r="E950" s="14"/>
      <c r="F950" s="14"/>
      <c r="H950" s="14"/>
      <c r="I950" s="14"/>
    </row>
    <row r="951" spans="2:9" x14ac:dyDescent="0.25">
      <c r="B951" s="73"/>
      <c r="C951" s="73"/>
      <c r="E951" s="14"/>
      <c r="F951" s="14"/>
      <c r="H951" s="14"/>
      <c r="I951" s="14"/>
    </row>
    <row r="952" spans="2:9" x14ac:dyDescent="0.25">
      <c r="B952" s="73"/>
      <c r="C952" s="73"/>
      <c r="E952" s="14"/>
      <c r="F952" s="14"/>
      <c r="H952" s="14"/>
      <c r="I952" s="14"/>
    </row>
    <row r="953" spans="2:9" x14ac:dyDescent="0.25">
      <c r="B953" s="73"/>
      <c r="C953" s="73"/>
      <c r="E953" s="14"/>
      <c r="F953" s="14"/>
      <c r="H953" s="14"/>
      <c r="I953" s="14"/>
    </row>
    <row r="954" spans="2:9" x14ac:dyDescent="0.25">
      <c r="B954" s="73"/>
      <c r="C954" s="73"/>
      <c r="E954" s="14"/>
      <c r="F954" s="14"/>
      <c r="H954" s="14"/>
      <c r="I954" s="14"/>
    </row>
    <row r="955" spans="2:9" x14ac:dyDescent="0.25">
      <c r="B955" s="73"/>
      <c r="C955" s="73"/>
      <c r="E955" s="14"/>
      <c r="F955" s="14"/>
      <c r="H955" s="14"/>
      <c r="I955" s="14"/>
    </row>
    <row r="956" spans="2:9" x14ac:dyDescent="0.25">
      <c r="B956" s="73"/>
      <c r="C956" s="73"/>
      <c r="E956" s="14"/>
      <c r="F956" s="14"/>
      <c r="H956" s="14"/>
      <c r="I956" s="14"/>
    </row>
    <row r="957" spans="2:9" x14ac:dyDescent="0.25">
      <c r="B957" s="73"/>
      <c r="C957" s="73"/>
      <c r="E957" s="14"/>
      <c r="F957" s="14"/>
      <c r="H957" s="14"/>
      <c r="I957" s="14"/>
    </row>
    <row r="958" spans="2:9" x14ac:dyDescent="0.25">
      <c r="B958" s="73"/>
      <c r="C958" s="73"/>
      <c r="E958" s="14"/>
      <c r="F958" s="14"/>
      <c r="H958" s="14"/>
      <c r="I958" s="14"/>
    </row>
    <row r="959" spans="2:9" x14ac:dyDescent="0.25">
      <c r="B959" s="73"/>
      <c r="C959" s="73"/>
      <c r="E959" s="14"/>
      <c r="F959" s="14"/>
      <c r="H959" s="14"/>
      <c r="I959" s="14"/>
    </row>
    <row r="960" spans="2:9" x14ac:dyDescent="0.25">
      <c r="B960" s="73"/>
      <c r="C960" s="73"/>
      <c r="E960" s="14"/>
      <c r="F960" s="14"/>
      <c r="H960" s="14"/>
      <c r="I960" s="14"/>
    </row>
    <row r="961" spans="2:9" x14ac:dyDescent="0.25">
      <c r="B961" s="73"/>
      <c r="C961" s="73"/>
      <c r="E961" s="14"/>
      <c r="F961" s="14"/>
      <c r="H961" s="14"/>
      <c r="I961" s="14"/>
    </row>
    <row r="962" spans="2:9" x14ac:dyDescent="0.25">
      <c r="B962" s="73"/>
      <c r="C962" s="73"/>
      <c r="E962" s="14"/>
      <c r="F962" s="14"/>
      <c r="H962" s="14"/>
      <c r="I962" s="14"/>
    </row>
    <row r="963" spans="2:9" x14ac:dyDescent="0.25">
      <c r="B963" s="73"/>
      <c r="C963" s="73"/>
      <c r="E963" s="14"/>
      <c r="F963" s="14"/>
      <c r="H963" s="14"/>
      <c r="I963" s="14"/>
    </row>
    <row r="964" spans="2:9" x14ac:dyDescent="0.25">
      <c r="B964" s="73"/>
      <c r="C964" s="73"/>
      <c r="E964" s="14"/>
      <c r="F964" s="14"/>
      <c r="H964" s="14"/>
      <c r="I964" s="14"/>
    </row>
    <row r="965" spans="2:9" x14ac:dyDescent="0.25">
      <c r="B965" s="73"/>
      <c r="C965" s="73"/>
      <c r="E965" s="14"/>
      <c r="F965" s="14"/>
      <c r="H965" s="14"/>
      <c r="I965" s="14"/>
    </row>
    <row r="966" spans="2:9" x14ac:dyDescent="0.25">
      <c r="B966" s="73"/>
      <c r="C966" s="73"/>
      <c r="E966" s="14"/>
      <c r="F966" s="14"/>
      <c r="H966" s="14"/>
      <c r="I966" s="14"/>
    </row>
    <row r="967" spans="2:9" x14ac:dyDescent="0.25">
      <c r="B967" s="73"/>
      <c r="C967" s="73"/>
      <c r="E967" s="14"/>
      <c r="F967" s="14"/>
      <c r="H967" s="14"/>
      <c r="I967" s="14"/>
    </row>
    <row r="968" spans="2:9" x14ac:dyDescent="0.25">
      <c r="B968" s="73"/>
      <c r="C968" s="73"/>
      <c r="E968" s="14"/>
      <c r="F968" s="14"/>
      <c r="H968" s="14"/>
      <c r="I968" s="14"/>
    </row>
    <row r="969" spans="2:9" x14ac:dyDescent="0.25">
      <c r="B969" s="73"/>
      <c r="C969" s="73"/>
      <c r="E969" s="14"/>
      <c r="F969" s="14"/>
      <c r="H969" s="14"/>
      <c r="I969" s="14"/>
    </row>
    <row r="970" spans="2:9" x14ac:dyDescent="0.25">
      <c r="B970" s="73"/>
      <c r="C970" s="73"/>
      <c r="E970" s="14"/>
      <c r="F970" s="14"/>
      <c r="H970" s="14"/>
      <c r="I970" s="14"/>
    </row>
    <row r="971" spans="2:9" x14ac:dyDescent="0.25">
      <c r="B971" s="73"/>
      <c r="C971" s="73"/>
      <c r="E971" s="14"/>
      <c r="F971" s="14"/>
      <c r="H971" s="14"/>
      <c r="I971" s="14"/>
    </row>
    <row r="972" spans="2:9" x14ac:dyDescent="0.25">
      <c r="B972" s="73"/>
      <c r="C972" s="73"/>
      <c r="E972" s="14"/>
      <c r="F972" s="14"/>
      <c r="H972" s="14"/>
      <c r="I972" s="14"/>
    </row>
    <row r="973" spans="2:9" x14ac:dyDescent="0.25">
      <c r="B973" s="73"/>
      <c r="C973" s="73"/>
      <c r="E973" s="14"/>
      <c r="F973" s="14"/>
      <c r="H973" s="14"/>
      <c r="I973" s="14"/>
    </row>
    <row r="974" spans="2:9" x14ac:dyDescent="0.25">
      <c r="B974" s="73"/>
      <c r="C974" s="73"/>
      <c r="E974" s="14"/>
      <c r="F974" s="14"/>
      <c r="H974" s="14"/>
      <c r="I974" s="14"/>
    </row>
    <row r="975" spans="2:9" x14ac:dyDescent="0.25">
      <c r="B975" s="73"/>
      <c r="C975" s="73"/>
      <c r="E975" s="14"/>
      <c r="F975" s="14"/>
      <c r="H975" s="14"/>
      <c r="I975" s="14"/>
    </row>
    <row r="976" spans="2:9" x14ac:dyDescent="0.25">
      <c r="B976" s="73"/>
      <c r="C976" s="73"/>
      <c r="E976" s="14"/>
      <c r="F976" s="14"/>
      <c r="H976" s="14"/>
      <c r="I976" s="14"/>
    </row>
    <row r="977" spans="2:9" x14ac:dyDescent="0.25">
      <c r="B977" s="73"/>
      <c r="C977" s="73"/>
      <c r="E977" s="14"/>
      <c r="F977" s="14"/>
      <c r="H977" s="14"/>
      <c r="I977" s="14"/>
    </row>
    <row r="978" spans="2:9" x14ac:dyDescent="0.25">
      <c r="B978" s="73"/>
      <c r="C978" s="73"/>
      <c r="E978" s="14"/>
      <c r="F978" s="14"/>
      <c r="H978" s="14"/>
      <c r="I978" s="14"/>
    </row>
    <row r="979" spans="2:9" x14ac:dyDescent="0.25">
      <c r="B979" s="73"/>
      <c r="C979" s="73"/>
      <c r="E979" s="14"/>
      <c r="F979" s="14"/>
      <c r="H979" s="14"/>
      <c r="I979" s="14"/>
    </row>
    <row r="980" spans="2:9" x14ac:dyDescent="0.25">
      <c r="B980" s="73"/>
      <c r="C980" s="73"/>
      <c r="E980" s="14"/>
      <c r="F980" s="14"/>
      <c r="H980" s="14"/>
      <c r="I980" s="14"/>
    </row>
    <row r="981" spans="2:9" x14ac:dyDescent="0.25">
      <c r="B981" s="73"/>
      <c r="C981" s="73"/>
      <c r="E981" s="14"/>
      <c r="F981" s="14"/>
      <c r="H981" s="14"/>
      <c r="I981" s="14"/>
    </row>
    <row r="982" spans="2:9" x14ac:dyDescent="0.25">
      <c r="B982" s="73"/>
      <c r="C982" s="73"/>
      <c r="E982" s="14"/>
      <c r="F982" s="14"/>
      <c r="H982" s="14"/>
      <c r="I982" s="14"/>
    </row>
    <row r="983" spans="2:9" x14ac:dyDescent="0.25">
      <c r="B983" s="73"/>
      <c r="C983" s="73"/>
      <c r="E983" s="14"/>
      <c r="F983" s="14"/>
      <c r="H983" s="14"/>
      <c r="I983" s="14"/>
    </row>
    <row r="984" spans="2:9" x14ac:dyDescent="0.25">
      <c r="B984" s="73"/>
      <c r="C984" s="73"/>
      <c r="E984" s="14"/>
      <c r="F984" s="14"/>
      <c r="H984" s="14"/>
      <c r="I984" s="14"/>
    </row>
    <row r="985" spans="2:9" x14ac:dyDescent="0.25">
      <c r="B985" s="73"/>
      <c r="C985" s="73"/>
      <c r="E985" s="14"/>
      <c r="F985" s="14"/>
      <c r="H985" s="14"/>
      <c r="I985" s="14"/>
    </row>
    <row r="986" spans="2:9" x14ac:dyDescent="0.25">
      <c r="B986" s="73"/>
      <c r="C986" s="73"/>
      <c r="E986" s="14"/>
      <c r="F986" s="14"/>
      <c r="H986" s="14"/>
      <c r="I986" s="14"/>
    </row>
    <row r="987" spans="2:9" x14ac:dyDescent="0.25">
      <c r="B987" s="73"/>
      <c r="C987" s="73"/>
      <c r="E987" s="14"/>
      <c r="F987" s="14"/>
      <c r="H987" s="14"/>
      <c r="I987" s="14"/>
    </row>
    <row r="988" spans="2:9" x14ac:dyDescent="0.25">
      <c r="B988" s="73"/>
      <c r="C988" s="73"/>
      <c r="E988" s="14"/>
      <c r="F988" s="14"/>
      <c r="H988" s="14"/>
      <c r="I988" s="14"/>
    </row>
    <row r="989" spans="2:9" x14ac:dyDescent="0.25">
      <c r="B989" s="73"/>
      <c r="C989" s="73"/>
      <c r="E989" s="14"/>
      <c r="F989" s="14"/>
      <c r="H989" s="14"/>
      <c r="I989" s="14"/>
    </row>
    <row r="990" spans="2:9" x14ac:dyDescent="0.25">
      <c r="B990" s="73"/>
      <c r="C990" s="73"/>
      <c r="E990" s="14"/>
      <c r="F990" s="14"/>
      <c r="H990" s="14"/>
      <c r="I990" s="14"/>
    </row>
    <row r="991" spans="2:9" x14ac:dyDescent="0.25">
      <c r="B991" s="73"/>
      <c r="C991" s="73"/>
      <c r="E991" s="14"/>
      <c r="F991" s="14"/>
      <c r="H991" s="14"/>
      <c r="I991" s="14"/>
    </row>
    <row r="992" spans="2:9" x14ac:dyDescent="0.25">
      <c r="B992" s="73"/>
      <c r="C992" s="73"/>
      <c r="E992" s="14"/>
      <c r="F992" s="14"/>
      <c r="H992" s="14"/>
      <c r="I992" s="14"/>
    </row>
    <row r="993" spans="2:9" x14ac:dyDescent="0.25">
      <c r="B993" s="73"/>
      <c r="C993" s="73"/>
      <c r="E993" s="14"/>
      <c r="F993" s="14"/>
      <c r="H993" s="14"/>
      <c r="I993" s="14"/>
    </row>
    <row r="994" spans="2:9" x14ac:dyDescent="0.25">
      <c r="B994" s="73"/>
      <c r="C994" s="73"/>
    </row>
    <row r="995" spans="2:9" x14ac:dyDescent="0.25">
      <c r="B995" s="73"/>
      <c r="C995" s="73"/>
    </row>
    <row r="996" spans="2:9" x14ac:dyDescent="0.25">
      <c r="B996" s="73"/>
      <c r="C996" s="73"/>
    </row>
    <row r="997" spans="2:9" x14ac:dyDescent="0.25">
      <c r="B997" s="73"/>
      <c r="C997" s="73"/>
    </row>
    <row r="998" spans="2:9" x14ac:dyDescent="0.25">
      <c r="B998" s="73"/>
      <c r="C998" s="73"/>
    </row>
    <row r="999" spans="2:9" x14ac:dyDescent="0.25">
      <c r="B999" s="73"/>
      <c r="C999" s="73"/>
    </row>
    <row r="1000" spans="2:9" x14ac:dyDescent="0.25">
      <c r="B1000" s="73"/>
      <c r="C1000" s="73"/>
    </row>
  </sheetData>
  <sheetProtection algorithmName="SHA-512" hashValue="2oCvZiBoK2BctuUK61lRBjZcKUNZMQ5PvCEO8MjVQfiHBwD+VDHJCqJlI+qe4SX8smg5jekl9aFo0n9uode9Wg==" saltValue="dMi8D4xSxabJxg8hmKEqxw==" spinCount="100000" sheet="1" scenarios="1" formatCells="0" formatColumns="0" insertRows="0" deleteRows="0" autoFilter="0"/>
  <mergeCells count="5">
    <mergeCell ref="B5:C5"/>
    <mergeCell ref="E5:F5"/>
    <mergeCell ref="H2:O3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&amp;CDe tilrettede Driftsudgifter 2011, Somatik
Skema 7</oddHeader>
    <oddFooter>Side &amp;P</oddFooter>
  </headerFooter>
  <colBreaks count="1" manualBreakCount="1">
    <brk id="12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E1035"/>
  <sheetViews>
    <sheetView showGridLines="0" zoomScaleNormal="100" workbookViewId="0"/>
  </sheetViews>
  <sheetFormatPr defaultColWidth="0" defaultRowHeight="15" x14ac:dyDescent="0.25"/>
  <cols>
    <col min="1" max="1" width="33" customWidth="1"/>
    <col min="2" max="2" width="49.28515625" bestFit="1" customWidth="1"/>
    <col min="3" max="3" width="20.85546875" customWidth="1"/>
    <col min="4" max="4" width="14.85546875" customWidth="1"/>
    <col min="5" max="5" width="16" customWidth="1"/>
  </cols>
  <sheetData>
    <row r="1" spans="1:5" ht="15.75" x14ac:dyDescent="0.25">
      <c r="A1" s="4" t="s">
        <v>102</v>
      </c>
    </row>
    <row r="3" spans="1:5" x14ac:dyDescent="0.25">
      <c r="A3" t="s">
        <v>69</v>
      </c>
    </row>
    <row r="4" spans="1:5" x14ac:dyDescent="0.25">
      <c r="A4" t="s">
        <v>10</v>
      </c>
      <c r="C4" s="73"/>
      <c r="D4" s="14"/>
      <c r="E4" s="14"/>
    </row>
    <row r="5" spans="1:5" ht="15.75" customHeight="1" x14ac:dyDescent="0.25">
      <c r="A5" t="s">
        <v>98</v>
      </c>
      <c r="B5" s="11"/>
      <c r="C5" s="78">
        <v>2015</v>
      </c>
      <c r="D5" s="26">
        <v>2014</v>
      </c>
      <c r="E5" s="26">
        <v>2013</v>
      </c>
    </row>
    <row r="6" spans="1:5" ht="27" customHeight="1" x14ac:dyDescent="0.25">
      <c r="A6" s="16" t="s">
        <v>98</v>
      </c>
      <c r="B6" s="78" t="s">
        <v>118</v>
      </c>
      <c r="C6" s="79"/>
      <c r="D6" s="54"/>
      <c r="E6" s="54"/>
    </row>
    <row r="7" spans="1:5" ht="27" customHeight="1" x14ac:dyDescent="0.25">
      <c r="A7" s="16" t="s">
        <v>98</v>
      </c>
      <c r="B7" s="74" t="s">
        <v>119</v>
      </c>
      <c r="C7" s="75"/>
      <c r="D7" s="52"/>
      <c r="E7" s="52"/>
    </row>
    <row r="8" spans="1:5" ht="27" customHeight="1" x14ac:dyDescent="0.25">
      <c r="A8" s="16" t="s">
        <v>98</v>
      </c>
      <c r="B8" s="78" t="s">
        <v>120</v>
      </c>
      <c r="C8" s="79"/>
      <c r="D8" s="54"/>
      <c r="E8" s="54"/>
    </row>
    <row r="9" spans="1:5" s="71" customFormat="1" ht="27" customHeight="1" x14ac:dyDescent="0.25">
      <c r="A9" s="16" t="s">
        <v>98</v>
      </c>
      <c r="B9" s="74" t="s">
        <v>121</v>
      </c>
      <c r="C9" s="75"/>
      <c r="D9" s="52"/>
      <c r="E9" s="52"/>
    </row>
    <row r="10" spans="1:5" ht="27" customHeight="1" x14ac:dyDescent="0.25">
      <c r="A10" s="16" t="s">
        <v>98</v>
      </c>
      <c r="B10" s="78" t="s">
        <v>55</v>
      </c>
      <c r="C10" s="79"/>
      <c r="D10" s="54"/>
      <c r="E10" s="54"/>
    </row>
    <row r="11" spans="1:5" ht="27" customHeight="1" x14ac:dyDescent="0.25">
      <c r="A11" s="16" t="s">
        <v>98</v>
      </c>
      <c r="B11" s="74" t="s">
        <v>56</v>
      </c>
      <c r="C11" s="75"/>
      <c r="D11" s="52"/>
      <c r="E11" s="52"/>
    </row>
    <row r="12" spans="1:5" ht="27" customHeight="1" x14ac:dyDescent="0.25">
      <c r="A12" s="16" t="s">
        <v>98</v>
      </c>
      <c r="B12" s="78" t="s">
        <v>123</v>
      </c>
      <c r="C12" s="79"/>
      <c r="D12" s="54"/>
      <c r="E12" s="54"/>
    </row>
    <row r="13" spans="1:5" ht="27" customHeight="1" x14ac:dyDescent="0.25">
      <c r="A13" s="16" t="s">
        <v>98</v>
      </c>
      <c r="B13" s="74" t="s">
        <v>57</v>
      </c>
      <c r="C13" s="75"/>
      <c r="D13" s="52"/>
      <c r="E13" s="52"/>
    </row>
    <row r="14" spans="1:5" ht="27" customHeight="1" x14ac:dyDescent="0.25">
      <c r="A14" s="16" t="s">
        <v>98</v>
      </c>
      <c r="B14" s="78" t="s">
        <v>58</v>
      </c>
      <c r="C14" s="79"/>
      <c r="D14" s="54"/>
      <c r="E14" s="54"/>
    </row>
    <row r="15" spans="1:5" ht="27" customHeight="1" x14ac:dyDescent="0.25">
      <c r="A15" s="16" t="s">
        <v>98</v>
      </c>
      <c r="B15" s="74" t="s">
        <v>112</v>
      </c>
      <c r="C15" s="75"/>
      <c r="D15" s="52"/>
      <c r="E15" s="52"/>
    </row>
    <row r="16" spans="1:5" ht="27" customHeight="1" x14ac:dyDescent="0.25">
      <c r="A16" s="16" t="s">
        <v>98</v>
      </c>
      <c r="B16" s="78" t="s">
        <v>59</v>
      </c>
      <c r="C16" s="79"/>
      <c r="D16" s="54"/>
      <c r="E16" s="54"/>
    </row>
    <row r="17" spans="1:5" ht="27" customHeight="1" x14ac:dyDescent="0.25">
      <c r="A17" s="16" t="s">
        <v>98</v>
      </c>
      <c r="B17" s="74" t="s">
        <v>60</v>
      </c>
      <c r="C17" s="75"/>
      <c r="D17" s="52"/>
      <c r="E17" s="52"/>
    </row>
    <row r="18" spans="1:5" ht="27" customHeight="1" x14ac:dyDescent="0.25">
      <c r="A18" s="16" t="s">
        <v>98</v>
      </c>
      <c r="B18" s="78" t="s">
        <v>61</v>
      </c>
      <c r="C18" s="79"/>
      <c r="D18" s="54"/>
      <c r="E18" s="54"/>
    </row>
    <row r="19" spans="1:5" ht="27" customHeight="1" x14ac:dyDescent="0.25">
      <c r="A19" s="16" t="s">
        <v>98</v>
      </c>
      <c r="B19" s="74" t="s">
        <v>62</v>
      </c>
      <c r="C19" s="75"/>
      <c r="D19" s="52"/>
      <c r="E19" s="52"/>
    </row>
    <row r="20" spans="1:5" ht="27" customHeight="1" x14ac:dyDescent="0.25">
      <c r="A20" s="16" t="s">
        <v>98</v>
      </c>
      <c r="B20" s="78" t="s">
        <v>63</v>
      </c>
      <c r="C20" s="79"/>
      <c r="D20" s="54"/>
      <c r="E20" s="54"/>
    </row>
    <row r="21" spans="1:5" s="49" customFormat="1" ht="27" customHeight="1" x14ac:dyDescent="0.25">
      <c r="A21" s="16" t="s">
        <v>98</v>
      </c>
      <c r="B21" s="74" t="s">
        <v>64</v>
      </c>
      <c r="C21" s="75"/>
      <c r="D21" s="52"/>
      <c r="E21" s="52"/>
    </row>
    <row r="22" spans="1:5" ht="27" customHeight="1" x14ac:dyDescent="0.25">
      <c r="A22" s="59" t="s">
        <v>98</v>
      </c>
      <c r="B22" s="78" t="s">
        <v>88</v>
      </c>
      <c r="C22" s="79"/>
      <c r="D22" s="54"/>
      <c r="E22" s="54"/>
    </row>
    <row r="23" spans="1:5" ht="27" customHeight="1" x14ac:dyDescent="0.25">
      <c r="A23" s="16" t="s">
        <v>98</v>
      </c>
      <c r="B23" s="74" t="s">
        <v>89</v>
      </c>
      <c r="C23" s="75"/>
      <c r="D23" s="52"/>
      <c r="E23" s="52"/>
    </row>
    <row r="24" spans="1:5" ht="27" customHeight="1" x14ac:dyDescent="0.25">
      <c r="A24" s="16" t="s">
        <v>98</v>
      </c>
      <c r="B24" s="78" t="s">
        <v>65</v>
      </c>
      <c r="C24" s="79"/>
      <c r="D24" s="54"/>
      <c r="E24" s="54"/>
    </row>
    <row r="25" spans="1:5" ht="27" customHeight="1" x14ac:dyDescent="0.25">
      <c r="A25" s="16" t="s">
        <v>98</v>
      </c>
      <c r="B25" s="74" t="s">
        <v>90</v>
      </c>
      <c r="C25" s="75"/>
      <c r="D25" s="52"/>
      <c r="E25" s="52"/>
    </row>
    <row r="26" spans="1:5" ht="27" customHeight="1" x14ac:dyDescent="0.25">
      <c r="A26" s="16" t="s">
        <v>98</v>
      </c>
      <c r="B26" s="78" t="s">
        <v>66</v>
      </c>
      <c r="C26" s="79"/>
      <c r="D26" s="54"/>
      <c r="E26" s="54"/>
    </row>
    <row r="27" spans="1:5" ht="27" customHeight="1" x14ac:dyDescent="0.25">
      <c r="A27" s="16" t="s">
        <v>98</v>
      </c>
      <c r="B27" s="74" t="s">
        <v>91</v>
      </c>
      <c r="C27" s="75"/>
      <c r="D27" s="52"/>
      <c r="E27" s="52"/>
    </row>
    <row r="28" spans="1:5" ht="27" customHeight="1" x14ac:dyDescent="0.25">
      <c r="A28" s="16" t="s">
        <v>98</v>
      </c>
      <c r="B28" s="78" t="s">
        <v>67</v>
      </c>
      <c r="C28" s="79"/>
      <c r="D28" s="54"/>
      <c r="E28" s="54"/>
    </row>
    <row r="29" spans="1:5" s="71" customFormat="1" ht="27" customHeight="1" x14ac:dyDescent="0.25">
      <c r="A29" s="16" t="s">
        <v>98</v>
      </c>
      <c r="B29" s="74" t="s">
        <v>105</v>
      </c>
      <c r="C29" s="75"/>
      <c r="D29" s="52"/>
      <c r="E29" s="52"/>
    </row>
    <row r="30" spans="1:5" s="71" customFormat="1" ht="27" customHeight="1" x14ac:dyDescent="0.25">
      <c r="A30" s="16" t="s">
        <v>98</v>
      </c>
      <c r="B30" s="78" t="s">
        <v>106</v>
      </c>
      <c r="C30" s="79"/>
      <c r="D30" s="54"/>
      <c r="E30" s="54"/>
    </row>
    <row r="31" spans="1:5" s="71" customFormat="1" ht="27" customHeight="1" x14ac:dyDescent="0.25">
      <c r="A31" s="16" t="s">
        <v>98</v>
      </c>
      <c r="B31" s="74" t="s">
        <v>107</v>
      </c>
      <c r="C31" s="75"/>
      <c r="D31" s="52"/>
      <c r="E31" s="52"/>
    </row>
    <row r="32" spans="1:5" s="71" customFormat="1" ht="27" customHeight="1" x14ac:dyDescent="0.25">
      <c r="A32" s="16" t="s">
        <v>98</v>
      </c>
      <c r="B32" s="78" t="s">
        <v>108</v>
      </c>
      <c r="C32" s="79"/>
      <c r="D32" s="54"/>
      <c r="E32" s="54"/>
    </row>
    <row r="33" spans="1:5" s="71" customFormat="1" ht="27" customHeight="1" x14ac:dyDescent="0.25">
      <c r="A33" s="16" t="s">
        <v>98</v>
      </c>
      <c r="B33" s="74" t="s">
        <v>113</v>
      </c>
      <c r="C33" s="75"/>
      <c r="D33" s="52"/>
      <c r="E33" s="52"/>
    </row>
    <row r="34" spans="1:5" s="71" customFormat="1" ht="27" customHeight="1" x14ac:dyDescent="0.25">
      <c r="A34" s="16" t="s">
        <v>98</v>
      </c>
      <c r="B34" s="78" t="s">
        <v>114</v>
      </c>
      <c r="C34" s="79"/>
      <c r="D34" s="54"/>
      <c r="E34" s="54"/>
    </row>
    <row r="35" spans="1:5" s="71" customFormat="1" ht="27" customHeight="1" x14ac:dyDescent="0.25">
      <c r="A35" s="16" t="s">
        <v>98</v>
      </c>
      <c r="B35" s="74" t="s">
        <v>115</v>
      </c>
      <c r="C35" s="75"/>
      <c r="D35" s="52"/>
      <c r="E35" s="52"/>
    </row>
    <row r="36" spans="1:5" s="71" customFormat="1" ht="27" customHeight="1" x14ac:dyDescent="0.25">
      <c r="A36" s="16" t="s">
        <v>98</v>
      </c>
      <c r="B36" s="78" t="s">
        <v>116</v>
      </c>
      <c r="C36" s="79"/>
      <c r="D36" s="54"/>
      <c r="E36" s="54"/>
    </row>
    <row r="37" spans="1:5" s="71" customFormat="1" ht="27" customHeight="1" x14ac:dyDescent="0.25">
      <c r="A37" s="16" t="s">
        <v>98</v>
      </c>
      <c r="B37" s="74" t="s">
        <v>96</v>
      </c>
      <c r="C37" s="75"/>
      <c r="D37" s="52"/>
      <c r="E37" s="52"/>
    </row>
    <row r="38" spans="1:5" s="42" customFormat="1" ht="27" customHeight="1" x14ac:dyDescent="0.25">
      <c r="A38" s="17" t="s">
        <v>98</v>
      </c>
      <c r="B38" s="85" t="s">
        <v>68</v>
      </c>
      <c r="C38" s="86">
        <f>SUM(C6:C37)</f>
        <v>0</v>
      </c>
      <c r="D38" s="86">
        <f>SUM(D6:D37)</f>
        <v>0</v>
      </c>
      <c r="E38" s="86">
        <f>SUM(E6:E37)</f>
        <v>0</v>
      </c>
    </row>
    <row r="39" spans="1:5" ht="27" customHeight="1" x14ac:dyDescent="0.25">
      <c r="A39" s="55" t="s">
        <v>99</v>
      </c>
      <c r="B39" s="26"/>
      <c r="C39" s="78"/>
      <c r="D39" s="60"/>
      <c r="E39" s="54"/>
    </row>
    <row r="40" spans="1:5" s="71" customFormat="1" ht="27" customHeight="1" x14ac:dyDescent="0.25">
      <c r="A40" s="57" t="s">
        <v>99</v>
      </c>
      <c r="B40" s="78" t="s">
        <v>87</v>
      </c>
      <c r="C40" s="79"/>
      <c r="D40" s="79"/>
      <c r="E40" s="54"/>
    </row>
    <row r="41" spans="1:5" s="71" customFormat="1" ht="27" customHeight="1" x14ac:dyDescent="0.25">
      <c r="A41" s="57" t="s">
        <v>99</v>
      </c>
      <c r="B41" s="74" t="s">
        <v>118</v>
      </c>
      <c r="C41" s="75"/>
      <c r="D41" s="75"/>
      <c r="E41" s="52"/>
    </row>
    <row r="42" spans="1:5" ht="27" customHeight="1" x14ac:dyDescent="0.25">
      <c r="A42" s="16" t="s">
        <v>99</v>
      </c>
      <c r="B42" s="78" t="s">
        <v>119</v>
      </c>
      <c r="C42" s="79"/>
      <c r="D42" s="79"/>
      <c r="E42" s="54"/>
    </row>
    <row r="43" spans="1:5" s="71" customFormat="1" ht="27" customHeight="1" x14ac:dyDescent="0.25">
      <c r="A43" s="57" t="s">
        <v>99</v>
      </c>
      <c r="B43" s="74" t="s">
        <v>120</v>
      </c>
      <c r="C43" s="75"/>
      <c r="D43" s="75"/>
      <c r="E43" s="52"/>
    </row>
    <row r="44" spans="1:5" ht="27" customHeight="1" x14ac:dyDescent="0.25">
      <c r="A44" s="16" t="s">
        <v>99</v>
      </c>
      <c r="B44" s="78" t="s">
        <v>121</v>
      </c>
      <c r="C44" s="79"/>
      <c r="D44" s="79"/>
      <c r="E44" s="54"/>
    </row>
    <row r="45" spans="1:5" ht="27" customHeight="1" x14ac:dyDescent="0.25">
      <c r="A45" s="16" t="s">
        <v>99</v>
      </c>
      <c r="B45" s="74" t="s">
        <v>56</v>
      </c>
      <c r="C45" s="75"/>
      <c r="D45" s="75"/>
      <c r="E45" s="52"/>
    </row>
    <row r="46" spans="1:5" ht="27" customHeight="1" x14ac:dyDescent="0.25">
      <c r="A46" s="16" t="s">
        <v>99</v>
      </c>
      <c r="B46" s="78" t="s">
        <v>123</v>
      </c>
      <c r="C46" s="79"/>
      <c r="D46" s="79">
        <v>15511</v>
      </c>
      <c r="E46" s="54"/>
    </row>
    <row r="47" spans="1:5" ht="27" customHeight="1" x14ac:dyDescent="0.25">
      <c r="A47" s="57" t="s">
        <v>99</v>
      </c>
      <c r="B47" s="74" t="s">
        <v>57</v>
      </c>
      <c r="C47" s="75"/>
      <c r="D47" s="75"/>
      <c r="E47" s="52"/>
    </row>
    <row r="48" spans="1:5" ht="27" customHeight="1" x14ac:dyDescent="0.25">
      <c r="A48" s="59" t="s">
        <v>99</v>
      </c>
      <c r="B48" s="78" t="s">
        <v>58</v>
      </c>
      <c r="C48" s="79">
        <v>1536</v>
      </c>
      <c r="D48" s="79">
        <v>1500</v>
      </c>
      <c r="E48" s="54"/>
    </row>
    <row r="49" spans="1:5" ht="27" customHeight="1" x14ac:dyDescent="0.25">
      <c r="A49" s="58" t="s">
        <v>99</v>
      </c>
      <c r="B49" s="74" t="s">
        <v>112</v>
      </c>
      <c r="C49" s="75"/>
      <c r="D49" s="75"/>
      <c r="E49" s="52"/>
    </row>
    <row r="50" spans="1:5" ht="27" customHeight="1" x14ac:dyDescent="0.25">
      <c r="A50" s="17" t="s">
        <v>99</v>
      </c>
      <c r="B50" s="78" t="s">
        <v>59</v>
      </c>
      <c r="C50" s="79"/>
      <c r="D50" s="79"/>
      <c r="E50" s="54"/>
    </row>
    <row r="51" spans="1:5" ht="27" customHeight="1" x14ac:dyDescent="0.25">
      <c r="A51" s="17" t="s">
        <v>99</v>
      </c>
      <c r="B51" s="74" t="s">
        <v>60</v>
      </c>
      <c r="C51" s="75"/>
      <c r="D51" s="75"/>
      <c r="E51" s="52"/>
    </row>
    <row r="52" spans="1:5" ht="27" customHeight="1" x14ac:dyDescent="0.25">
      <c r="A52" s="17" t="s">
        <v>99</v>
      </c>
      <c r="B52" s="78" t="s">
        <v>61</v>
      </c>
      <c r="C52" s="79"/>
      <c r="D52" s="79"/>
      <c r="E52" s="54"/>
    </row>
    <row r="53" spans="1:5" ht="27" customHeight="1" x14ac:dyDescent="0.25">
      <c r="A53" s="17" t="s">
        <v>99</v>
      </c>
      <c r="B53" s="74" t="s">
        <v>62</v>
      </c>
      <c r="C53" s="75"/>
      <c r="D53" s="75"/>
      <c r="E53" s="52"/>
    </row>
    <row r="54" spans="1:5" ht="27" customHeight="1" x14ac:dyDescent="0.25">
      <c r="A54" s="17" t="s">
        <v>99</v>
      </c>
      <c r="B54" s="78" t="s">
        <v>63</v>
      </c>
      <c r="C54" s="79"/>
      <c r="D54" s="79"/>
      <c r="E54" s="54"/>
    </row>
    <row r="55" spans="1:5" ht="27" customHeight="1" x14ac:dyDescent="0.25">
      <c r="A55" s="17" t="s">
        <v>99</v>
      </c>
      <c r="B55" s="74" t="s">
        <v>64</v>
      </c>
      <c r="C55" s="75"/>
      <c r="D55" s="75"/>
      <c r="E55" s="52"/>
    </row>
    <row r="56" spans="1:5" ht="27" customHeight="1" x14ac:dyDescent="0.25">
      <c r="A56" s="17" t="s">
        <v>99</v>
      </c>
      <c r="B56" s="78" t="s">
        <v>88</v>
      </c>
      <c r="C56" s="79"/>
      <c r="D56" s="79"/>
      <c r="E56" s="54"/>
    </row>
    <row r="57" spans="1:5" ht="27" customHeight="1" x14ac:dyDescent="0.25">
      <c r="A57" s="17" t="s">
        <v>99</v>
      </c>
      <c r="B57" s="74" t="s">
        <v>92</v>
      </c>
      <c r="C57" s="75"/>
      <c r="D57" s="75"/>
      <c r="E57" s="52"/>
    </row>
    <row r="58" spans="1:5" ht="27" customHeight="1" x14ac:dyDescent="0.25">
      <c r="A58" s="17" t="s">
        <v>99</v>
      </c>
      <c r="B58" s="78" t="s">
        <v>65</v>
      </c>
      <c r="C58" s="79"/>
      <c r="D58" s="79"/>
      <c r="E58" s="54"/>
    </row>
    <row r="59" spans="1:5" ht="27" customHeight="1" x14ac:dyDescent="0.25">
      <c r="A59" s="17" t="s">
        <v>99</v>
      </c>
      <c r="B59" s="74" t="s">
        <v>90</v>
      </c>
      <c r="C59" s="75"/>
      <c r="D59" s="75"/>
      <c r="E59" s="52"/>
    </row>
    <row r="60" spans="1:5" ht="27" customHeight="1" x14ac:dyDescent="0.25">
      <c r="A60" s="17" t="s">
        <v>99</v>
      </c>
      <c r="B60" s="78" t="s">
        <v>66</v>
      </c>
      <c r="C60" s="79"/>
      <c r="D60" s="79"/>
      <c r="E60" s="54"/>
    </row>
    <row r="61" spans="1:5" ht="27" customHeight="1" x14ac:dyDescent="0.25">
      <c r="A61" s="17" t="s">
        <v>99</v>
      </c>
      <c r="B61" s="74" t="s">
        <v>91</v>
      </c>
      <c r="C61" s="75"/>
      <c r="D61" s="75"/>
      <c r="E61" s="52"/>
    </row>
    <row r="62" spans="1:5" ht="27" customHeight="1" x14ac:dyDescent="0.25">
      <c r="A62" s="17" t="s">
        <v>99</v>
      </c>
      <c r="B62" s="78" t="s">
        <v>67</v>
      </c>
      <c r="C62" s="79"/>
      <c r="D62" s="79"/>
      <c r="E62" s="54"/>
    </row>
    <row r="63" spans="1:5" s="71" customFormat="1" ht="27" customHeight="1" x14ac:dyDescent="0.25">
      <c r="A63" s="17" t="s">
        <v>99</v>
      </c>
      <c r="B63" s="74" t="s">
        <v>105</v>
      </c>
      <c r="C63" s="75"/>
      <c r="D63" s="75"/>
      <c r="E63" s="52"/>
    </row>
    <row r="64" spans="1:5" s="71" customFormat="1" ht="27" customHeight="1" x14ac:dyDescent="0.25">
      <c r="A64" s="17" t="s">
        <v>99</v>
      </c>
      <c r="B64" s="78" t="s">
        <v>106</v>
      </c>
      <c r="C64" s="79">
        <v>1515</v>
      </c>
      <c r="D64" s="79">
        <v>1500</v>
      </c>
      <c r="E64" s="54"/>
    </row>
    <row r="65" spans="1:5" s="71" customFormat="1" ht="27" customHeight="1" x14ac:dyDescent="0.25">
      <c r="A65" s="17" t="s">
        <v>99</v>
      </c>
      <c r="B65" s="74" t="s">
        <v>107</v>
      </c>
      <c r="C65" s="75"/>
      <c r="D65" s="75"/>
      <c r="E65" s="52"/>
    </row>
    <row r="66" spans="1:5" s="71" customFormat="1" ht="27" customHeight="1" x14ac:dyDescent="0.25">
      <c r="A66" s="17" t="s">
        <v>99</v>
      </c>
      <c r="B66" s="78"/>
      <c r="C66" s="78"/>
      <c r="D66" s="78"/>
      <c r="E66" s="54"/>
    </row>
    <row r="67" spans="1:5" s="71" customFormat="1" ht="27" customHeight="1" x14ac:dyDescent="0.25">
      <c r="A67" s="17" t="s">
        <v>99</v>
      </c>
      <c r="B67" s="74" t="s">
        <v>113</v>
      </c>
      <c r="C67" s="75">
        <v>2094</v>
      </c>
      <c r="D67" s="75">
        <v>1934</v>
      </c>
      <c r="E67" s="52"/>
    </row>
    <row r="68" spans="1:5" s="71" customFormat="1" ht="27" customHeight="1" x14ac:dyDescent="0.25">
      <c r="A68" s="17" t="s">
        <v>99</v>
      </c>
      <c r="B68" s="78" t="s">
        <v>114</v>
      </c>
      <c r="C68" s="79"/>
      <c r="D68" s="79"/>
      <c r="E68" s="54"/>
    </row>
    <row r="69" spans="1:5" s="71" customFormat="1" ht="27" customHeight="1" x14ac:dyDescent="0.25">
      <c r="A69" s="17" t="s">
        <v>99</v>
      </c>
      <c r="B69" s="74" t="s">
        <v>115</v>
      </c>
      <c r="C69" s="75"/>
      <c r="D69" s="75"/>
      <c r="E69" s="52"/>
    </row>
    <row r="70" spans="1:5" s="71" customFormat="1" ht="27" customHeight="1" x14ac:dyDescent="0.25">
      <c r="A70" s="17" t="s">
        <v>99</v>
      </c>
      <c r="B70" s="78" t="s">
        <v>116</v>
      </c>
      <c r="C70" s="79"/>
      <c r="D70" s="79"/>
      <c r="E70" s="54"/>
    </row>
    <row r="71" spans="1:5" s="71" customFormat="1" ht="27" customHeight="1" x14ac:dyDescent="0.25">
      <c r="A71" s="17" t="s">
        <v>99</v>
      </c>
      <c r="B71" s="74" t="s">
        <v>96</v>
      </c>
      <c r="C71" s="75"/>
      <c r="D71" s="75"/>
      <c r="E71" s="52"/>
    </row>
    <row r="72" spans="1:5" s="42" customFormat="1" ht="27" customHeight="1" x14ac:dyDescent="0.25">
      <c r="A72" s="61" t="s">
        <v>99</v>
      </c>
      <c r="B72" s="85" t="s">
        <v>68</v>
      </c>
      <c r="C72" s="86">
        <f>SUM(C40:C71)</f>
        <v>5145</v>
      </c>
      <c r="D72" s="86">
        <f>SUM(D40:D71)</f>
        <v>20445</v>
      </c>
      <c r="E72" s="86">
        <f>SUM(E40:E71)</f>
        <v>0</v>
      </c>
    </row>
    <row r="73" spans="1:5" ht="27" customHeight="1" x14ac:dyDescent="0.25">
      <c r="A73" s="55" t="s">
        <v>100</v>
      </c>
      <c r="B73" s="26"/>
      <c r="C73" s="78"/>
      <c r="D73" s="60"/>
      <c r="E73" s="54"/>
    </row>
    <row r="74" spans="1:5" s="71" customFormat="1" ht="27" customHeight="1" x14ac:dyDescent="0.25">
      <c r="A74" s="16" t="s">
        <v>100</v>
      </c>
      <c r="B74" s="78" t="s">
        <v>118</v>
      </c>
      <c r="C74" s="79"/>
      <c r="D74" s="79"/>
      <c r="E74" s="54"/>
    </row>
    <row r="75" spans="1:5" s="71" customFormat="1" ht="27" customHeight="1" x14ac:dyDescent="0.25">
      <c r="A75" s="16" t="s">
        <v>100</v>
      </c>
      <c r="B75" s="74" t="s">
        <v>119</v>
      </c>
      <c r="C75" s="75"/>
      <c r="D75" s="75"/>
      <c r="E75" s="52"/>
    </row>
    <row r="76" spans="1:5" ht="27" customHeight="1" x14ac:dyDescent="0.25">
      <c r="A76" s="16" t="s">
        <v>100</v>
      </c>
      <c r="B76" s="78" t="s">
        <v>120</v>
      </c>
      <c r="C76" s="79"/>
      <c r="D76" s="79"/>
      <c r="E76" s="54"/>
    </row>
    <row r="77" spans="1:5" s="71" customFormat="1" ht="27" customHeight="1" x14ac:dyDescent="0.25">
      <c r="A77" s="16" t="s">
        <v>100</v>
      </c>
      <c r="B77" s="74" t="s">
        <v>121</v>
      </c>
      <c r="C77" s="75"/>
      <c r="D77" s="75"/>
      <c r="E77" s="52"/>
    </row>
    <row r="78" spans="1:5" ht="27" customHeight="1" x14ac:dyDescent="0.25">
      <c r="A78" s="16" t="s">
        <v>100</v>
      </c>
      <c r="B78" s="78" t="s">
        <v>55</v>
      </c>
      <c r="C78" s="79"/>
      <c r="D78" s="79"/>
      <c r="E78" s="54"/>
    </row>
    <row r="79" spans="1:5" ht="27" customHeight="1" x14ac:dyDescent="0.25">
      <c r="A79" s="16" t="s">
        <v>100</v>
      </c>
      <c r="B79" s="74" t="s">
        <v>56</v>
      </c>
      <c r="C79" s="75"/>
      <c r="D79" s="75"/>
      <c r="E79" s="52"/>
    </row>
    <row r="80" spans="1:5" ht="27" customHeight="1" x14ac:dyDescent="0.25">
      <c r="A80" s="16" t="s">
        <v>100</v>
      </c>
      <c r="B80" s="78" t="s">
        <v>123</v>
      </c>
      <c r="C80" s="79"/>
      <c r="D80" s="79">
        <v>9777</v>
      </c>
      <c r="E80" s="54"/>
    </row>
    <row r="81" spans="1:5" ht="27" customHeight="1" x14ac:dyDescent="0.25">
      <c r="A81" s="16" t="s">
        <v>100</v>
      </c>
      <c r="B81" s="74" t="s">
        <v>57</v>
      </c>
      <c r="C81" s="75"/>
      <c r="D81" s="75"/>
      <c r="E81" s="52"/>
    </row>
    <row r="82" spans="1:5" ht="27" customHeight="1" x14ac:dyDescent="0.25">
      <c r="A82" s="16" t="s">
        <v>100</v>
      </c>
      <c r="B82" s="78" t="s">
        <v>58</v>
      </c>
      <c r="C82" s="79"/>
      <c r="D82" s="79"/>
      <c r="E82" s="54"/>
    </row>
    <row r="83" spans="1:5" ht="27" customHeight="1" x14ac:dyDescent="0.25">
      <c r="A83" s="16" t="s">
        <v>100</v>
      </c>
      <c r="B83" s="74" t="s">
        <v>112</v>
      </c>
      <c r="C83" s="75"/>
      <c r="D83" s="75"/>
      <c r="E83" s="52"/>
    </row>
    <row r="84" spans="1:5" ht="27" customHeight="1" x14ac:dyDescent="0.25">
      <c r="A84" s="16" t="s">
        <v>100</v>
      </c>
      <c r="B84" s="78" t="s">
        <v>59</v>
      </c>
      <c r="C84" s="79"/>
      <c r="D84" s="79"/>
      <c r="E84" s="54"/>
    </row>
    <row r="85" spans="1:5" ht="27" customHeight="1" x14ac:dyDescent="0.25">
      <c r="A85" s="16" t="s">
        <v>100</v>
      </c>
      <c r="B85" s="74" t="s">
        <v>60</v>
      </c>
      <c r="C85" s="75"/>
      <c r="D85" s="75"/>
      <c r="E85" s="52"/>
    </row>
    <row r="86" spans="1:5" ht="27" customHeight="1" x14ac:dyDescent="0.25">
      <c r="A86" s="16" t="s">
        <v>100</v>
      </c>
      <c r="B86" s="78" t="s">
        <v>61</v>
      </c>
      <c r="C86" s="79"/>
      <c r="D86" s="79"/>
      <c r="E86" s="54"/>
    </row>
    <row r="87" spans="1:5" ht="27" customHeight="1" x14ac:dyDescent="0.25">
      <c r="A87" s="16" t="s">
        <v>100</v>
      </c>
      <c r="B87" s="74" t="s">
        <v>62</v>
      </c>
      <c r="C87" s="75"/>
      <c r="D87" s="75"/>
      <c r="E87" s="52"/>
    </row>
    <row r="88" spans="1:5" ht="27" customHeight="1" x14ac:dyDescent="0.25">
      <c r="A88" s="16" t="s">
        <v>100</v>
      </c>
      <c r="B88" s="78" t="s">
        <v>63</v>
      </c>
      <c r="C88" s="79"/>
      <c r="D88" s="79"/>
      <c r="E88" s="54"/>
    </row>
    <row r="89" spans="1:5" ht="27" customHeight="1" x14ac:dyDescent="0.25">
      <c r="A89" s="16" t="s">
        <v>100</v>
      </c>
      <c r="B89" s="74" t="s">
        <v>64</v>
      </c>
      <c r="C89" s="75"/>
      <c r="D89" s="75"/>
      <c r="E89" s="52"/>
    </row>
    <row r="90" spans="1:5" ht="27" customHeight="1" x14ac:dyDescent="0.25">
      <c r="A90" s="16" t="s">
        <v>100</v>
      </c>
      <c r="B90" s="78" t="s">
        <v>88</v>
      </c>
      <c r="C90" s="79"/>
      <c r="D90" s="79"/>
      <c r="E90" s="54"/>
    </row>
    <row r="91" spans="1:5" s="49" customFormat="1" ht="27" customHeight="1" x14ac:dyDescent="0.25">
      <c r="A91" s="16" t="s">
        <v>100</v>
      </c>
      <c r="B91" s="74" t="s">
        <v>92</v>
      </c>
      <c r="C91" s="75"/>
      <c r="D91" s="75"/>
      <c r="E91" s="52"/>
    </row>
    <row r="92" spans="1:5" ht="27" customHeight="1" x14ac:dyDescent="0.25">
      <c r="A92" s="16" t="s">
        <v>100</v>
      </c>
      <c r="B92" s="78" t="s">
        <v>65</v>
      </c>
      <c r="C92" s="79"/>
      <c r="D92" s="79"/>
      <c r="E92" s="54"/>
    </row>
    <row r="93" spans="1:5" ht="27" customHeight="1" x14ac:dyDescent="0.25">
      <c r="A93" s="16" t="s">
        <v>100</v>
      </c>
      <c r="B93" s="74" t="s">
        <v>90</v>
      </c>
      <c r="C93" s="75"/>
      <c r="D93" s="75"/>
      <c r="E93" s="52"/>
    </row>
    <row r="94" spans="1:5" ht="27" customHeight="1" x14ac:dyDescent="0.25">
      <c r="A94" s="16" t="s">
        <v>100</v>
      </c>
      <c r="B94" s="78" t="s">
        <v>66</v>
      </c>
      <c r="C94" s="79"/>
      <c r="D94" s="79"/>
      <c r="E94" s="54"/>
    </row>
    <row r="95" spans="1:5" ht="27" customHeight="1" x14ac:dyDescent="0.25">
      <c r="A95" s="16" t="s">
        <v>100</v>
      </c>
      <c r="B95" s="74" t="s">
        <v>91</v>
      </c>
      <c r="C95" s="75"/>
      <c r="D95" s="75"/>
      <c r="E95" s="52"/>
    </row>
    <row r="96" spans="1:5" ht="27" customHeight="1" x14ac:dyDescent="0.25">
      <c r="A96" s="16" t="s">
        <v>100</v>
      </c>
      <c r="B96" s="78" t="s">
        <v>67</v>
      </c>
      <c r="C96" s="79"/>
      <c r="D96" s="79"/>
      <c r="E96" s="54"/>
    </row>
    <row r="97" spans="1:5" s="71" customFormat="1" ht="27" customHeight="1" x14ac:dyDescent="0.25">
      <c r="A97" s="16" t="s">
        <v>100</v>
      </c>
      <c r="B97" s="74" t="s">
        <v>105</v>
      </c>
      <c r="C97" s="75"/>
      <c r="D97" s="75"/>
      <c r="E97" s="52"/>
    </row>
    <row r="98" spans="1:5" s="71" customFormat="1" ht="27" customHeight="1" x14ac:dyDescent="0.25">
      <c r="A98" s="16" t="s">
        <v>100</v>
      </c>
      <c r="B98" s="78" t="s">
        <v>106</v>
      </c>
      <c r="C98" s="79"/>
      <c r="D98" s="79"/>
      <c r="E98" s="54"/>
    </row>
    <row r="99" spans="1:5" s="71" customFormat="1" ht="27" customHeight="1" x14ac:dyDescent="0.25">
      <c r="A99" s="16" t="s">
        <v>100</v>
      </c>
      <c r="B99" s="74" t="s">
        <v>107</v>
      </c>
      <c r="C99" s="75"/>
      <c r="D99" s="75"/>
      <c r="E99" s="52"/>
    </row>
    <row r="100" spans="1:5" s="71" customFormat="1" ht="27" customHeight="1" x14ac:dyDescent="0.25">
      <c r="A100" s="16" t="s">
        <v>100</v>
      </c>
      <c r="B100" s="78" t="s">
        <v>108</v>
      </c>
      <c r="C100" s="79"/>
      <c r="D100" s="79"/>
      <c r="E100" s="54"/>
    </row>
    <row r="101" spans="1:5" s="71" customFormat="1" ht="27" customHeight="1" x14ac:dyDescent="0.25">
      <c r="A101" s="16" t="s">
        <v>100</v>
      </c>
      <c r="B101" s="74" t="s">
        <v>113</v>
      </c>
      <c r="C101" s="75"/>
      <c r="D101" s="75"/>
      <c r="E101" s="52"/>
    </row>
    <row r="102" spans="1:5" s="71" customFormat="1" ht="27" customHeight="1" x14ac:dyDescent="0.25">
      <c r="A102" s="16" t="s">
        <v>100</v>
      </c>
      <c r="B102" s="78" t="s">
        <v>114</v>
      </c>
      <c r="C102" s="79"/>
      <c r="D102" s="79"/>
      <c r="E102" s="54"/>
    </row>
    <row r="103" spans="1:5" s="71" customFormat="1" ht="27" customHeight="1" x14ac:dyDescent="0.25">
      <c r="A103" s="16" t="s">
        <v>100</v>
      </c>
      <c r="B103" s="74" t="s">
        <v>115</v>
      </c>
      <c r="C103" s="75"/>
      <c r="D103" s="75"/>
      <c r="E103" s="52"/>
    </row>
    <row r="104" spans="1:5" s="71" customFormat="1" ht="27" customHeight="1" x14ac:dyDescent="0.25">
      <c r="A104" s="16" t="s">
        <v>100</v>
      </c>
      <c r="B104" s="78" t="s">
        <v>116</v>
      </c>
      <c r="C104" s="79"/>
      <c r="D104" s="79"/>
      <c r="E104" s="54"/>
    </row>
    <row r="105" spans="1:5" s="71" customFormat="1" ht="27" customHeight="1" x14ac:dyDescent="0.25">
      <c r="A105" s="16" t="s">
        <v>100</v>
      </c>
      <c r="B105" s="74" t="s">
        <v>96</v>
      </c>
      <c r="C105" s="75"/>
      <c r="D105" s="75"/>
      <c r="E105" s="52"/>
    </row>
    <row r="106" spans="1:5" s="42" customFormat="1" ht="27" customHeight="1" x14ac:dyDescent="0.25">
      <c r="A106" s="17" t="s">
        <v>100</v>
      </c>
      <c r="B106" s="85" t="s">
        <v>68</v>
      </c>
      <c r="C106" s="86">
        <f>SUM(C74:C105)</f>
        <v>0</v>
      </c>
      <c r="D106" s="86">
        <f>SUM(D74:D105)</f>
        <v>9777</v>
      </c>
      <c r="E106" s="86">
        <f>SUM(E74:E105)</f>
        <v>0</v>
      </c>
    </row>
    <row r="107" spans="1:5" ht="27" customHeight="1" x14ac:dyDescent="0.25">
      <c r="A107" s="55" t="s">
        <v>101</v>
      </c>
      <c r="B107" s="26"/>
      <c r="C107" s="78"/>
      <c r="D107" s="60"/>
      <c r="E107" s="54"/>
    </row>
    <row r="108" spans="1:5" s="71" customFormat="1" ht="27" customHeight="1" x14ac:dyDescent="0.25">
      <c r="A108" s="16" t="s">
        <v>101</v>
      </c>
      <c r="B108" s="78" t="s">
        <v>118</v>
      </c>
      <c r="C108" s="79"/>
      <c r="D108" s="54"/>
      <c r="E108" s="54"/>
    </row>
    <row r="109" spans="1:5" s="71" customFormat="1" ht="27" customHeight="1" x14ac:dyDescent="0.25">
      <c r="A109" s="16" t="s">
        <v>101</v>
      </c>
      <c r="B109" s="74" t="s">
        <v>119</v>
      </c>
      <c r="C109" s="75"/>
      <c r="D109" s="52"/>
      <c r="E109" s="52"/>
    </row>
    <row r="110" spans="1:5" ht="27" customHeight="1" x14ac:dyDescent="0.25">
      <c r="A110" s="16" t="s">
        <v>101</v>
      </c>
      <c r="B110" s="78" t="s">
        <v>120</v>
      </c>
      <c r="C110" s="79"/>
      <c r="D110" s="54"/>
      <c r="E110" s="54"/>
    </row>
    <row r="111" spans="1:5" s="71" customFormat="1" ht="27" customHeight="1" x14ac:dyDescent="0.25">
      <c r="A111" s="16" t="s">
        <v>101</v>
      </c>
      <c r="B111" s="74" t="s">
        <v>121</v>
      </c>
      <c r="C111" s="75"/>
      <c r="D111" s="52"/>
      <c r="E111" s="52"/>
    </row>
    <row r="112" spans="1:5" ht="27" customHeight="1" x14ac:dyDescent="0.25">
      <c r="A112" s="16" t="s">
        <v>101</v>
      </c>
      <c r="B112" s="78" t="s">
        <v>55</v>
      </c>
      <c r="C112" s="79"/>
      <c r="D112" s="54"/>
      <c r="E112" s="54"/>
    </row>
    <row r="113" spans="1:5" ht="27" customHeight="1" x14ac:dyDescent="0.25">
      <c r="A113" s="16" t="s">
        <v>101</v>
      </c>
      <c r="B113" s="74" t="s">
        <v>56</v>
      </c>
      <c r="C113" s="75"/>
      <c r="D113" s="52"/>
      <c r="E113" s="52"/>
    </row>
    <row r="114" spans="1:5" ht="27" customHeight="1" x14ac:dyDescent="0.25">
      <c r="A114" s="16" t="s">
        <v>101</v>
      </c>
      <c r="B114" s="78" t="s">
        <v>123</v>
      </c>
      <c r="C114" s="79"/>
      <c r="D114" s="54"/>
      <c r="E114" s="54"/>
    </row>
    <row r="115" spans="1:5" ht="27" customHeight="1" x14ac:dyDescent="0.25">
      <c r="A115" s="16" t="s">
        <v>101</v>
      </c>
      <c r="B115" s="74" t="s">
        <v>57</v>
      </c>
      <c r="C115" s="75"/>
      <c r="D115" s="52"/>
      <c r="E115" s="52"/>
    </row>
    <row r="116" spans="1:5" ht="27" customHeight="1" x14ac:dyDescent="0.25">
      <c r="A116" s="16" t="s">
        <v>101</v>
      </c>
      <c r="B116" s="78" t="s">
        <v>58</v>
      </c>
      <c r="C116" s="79"/>
      <c r="D116" s="54"/>
      <c r="E116" s="54"/>
    </row>
    <row r="117" spans="1:5" s="49" customFormat="1" ht="27" customHeight="1" x14ac:dyDescent="0.25">
      <c r="A117" s="16" t="s">
        <v>101</v>
      </c>
      <c r="B117" s="74" t="s">
        <v>112</v>
      </c>
      <c r="C117" s="75"/>
      <c r="D117" s="52"/>
      <c r="E117" s="52"/>
    </row>
    <row r="118" spans="1:5" ht="27" customHeight="1" x14ac:dyDescent="0.25">
      <c r="A118" s="59" t="s">
        <v>101</v>
      </c>
      <c r="B118" s="78" t="s">
        <v>59</v>
      </c>
      <c r="C118" s="79"/>
      <c r="D118" s="54"/>
      <c r="E118" s="54"/>
    </row>
    <row r="119" spans="1:5" ht="27" customHeight="1" x14ac:dyDescent="0.25">
      <c r="A119" s="16" t="s">
        <v>101</v>
      </c>
      <c r="B119" s="74" t="s">
        <v>60</v>
      </c>
      <c r="C119" s="75"/>
      <c r="D119" s="52"/>
      <c r="E119" s="52"/>
    </row>
    <row r="120" spans="1:5" ht="27" customHeight="1" x14ac:dyDescent="0.25">
      <c r="A120" s="16" t="s">
        <v>101</v>
      </c>
      <c r="B120" s="78" t="s">
        <v>61</v>
      </c>
      <c r="C120" s="79"/>
      <c r="D120" s="54"/>
      <c r="E120" s="54"/>
    </row>
    <row r="121" spans="1:5" ht="27" customHeight="1" x14ac:dyDescent="0.25">
      <c r="A121" s="16" t="s">
        <v>101</v>
      </c>
      <c r="B121" s="74" t="s">
        <v>62</v>
      </c>
      <c r="C121" s="75"/>
      <c r="D121" s="52"/>
      <c r="E121" s="52"/>
    </row>
    <row r="122" spans="1:5" ht="27" customHeight="1" x14ac:dyDescent="0.25">
      <c r="A122" s="16" t="s">
        <v>101</v>
      </c>
      <c r="B122" s="78" t="s">
        <v>63</v>
      </c>
      <c r="C122" s="79"/>
      <c r="D122" s="54"/>
      <c r="E122" s="54"/>
    </row>
    <row r="123" spans="1:5" ht="27" customHeight="1" x14ac:dyDescent="0.25">
      <c r="A123" s="16" t="s">
        <v>101</v>
      </c>
      <c r="B123" s="74" t="s">
        <v>64</v>
      </c>
      <c r="C123" s="75"/>
      <c r="D123" s="52"/>
      <c r="E123" s="52"/>
    </row>
    <row r="124" spans="1:5" ht="27" customHeight="1" x14ac:dyDescent="0.25">
      <c r="A124" s="16" t="s">
        <v>101</v>
      </c>
      <c r="B124" s="78" t="s">
        <v>88</v>
      </c>
      <c r="C124" s="79"/>
      <c r="D124" s="54"/>
      <c r="E124" s="54"/>
    </row>
    <row r="125" spans="1:5" ht="27" customHeight="1" x14ac:dyDescent="0.25">
      <c r="A125" s="16" t="s">
        <v>101</v>
      </c>
      <c r="B125" s="74" t="s">
        <v>92</v>
      </c>
      <c r="C125" s="75"/>
      <c r="D125" s="52"/>
      <c r="E125" s="52"/>
    </row>
    <row r="126" spans="1:5" ht="27" customHeight="1" x14ac:dyDescent="0.25">
      <c r="A126" s="16" t="s">
        <v>101</v>
      </c>
      <c r="B126" s="78" t="s">
        <v>65</v>
      </c>
      <c r="C126" s="79"/>
      <c r="D126" s="54"/>
      <c r="E126" s="54"/>
    </row>
    <row r="127" spans="1:5" ht="27" customHeight="1" x14ac:dyDescent="0.25">
      <c r="A127" s="16" t="s">
        <v>101</v>
      </c>
      <c r="B127" s="74" t="s">
        <v>90</v>
      </c>
      <c r="C127" s="75"/>
      <c r="D127" s="52"/>
      <c r="E127" s="52"/>
    </row>
    <row r="128" spans="1:5" ht="27" customHeight="1" x14ac:dyDescent="0.25">
      <c r="A128" s="16" t="s">
        <v>101</v>
      </c>
      <c r="B128" s="78" t="s">
        <v>66</v>
      </c>
      <c r="C128" s="79"/>
      <c r="D128" s="54"/>
      <c r="E128" s="54"/>
    </row>
    <row r="129" spans="1:5" ht="27" customHeight="1" x14ac:dyDescent="0.25">
      <c r="A129" s="16" t="s">
        <v>101</v>
      </c>
      <c r="B129" s="74" t="s">
        <v>91</v>
      </c>
      <c r="C129" s="75"/>
      <c r="D129" s="52"/>
      <c r="E129" s="52"/>
    </row>
    <row r="130" spans="1:5" ht="27" customHeight="1" x14ac:dyDescent="0.25">
      <c r="A130" s="16" t="s">
        <v>101</v>
      </c>
      <c r="B130" s="78" t="s">
        <v>67</v>
      </c>
      <c r="C130" s="79"/>
      <c r="D130" s="54"/>
      <c r="E130" s="54"/>
    </row>
    <row r="131" spans="1:5" s="71" customFormat="1" ht="27" customHeight="1" x14ac:dyDescent="0.25">
      <c r="A131" s="16" t="s">
        <v>101</v>
      </c>
      <c r="B131" s="74" t="s">
        <v>105</v>
      </c>
      <c r="C131" s="75"/>
      <c r="D131" s="52"/>
      <c r="E131" s="52"/>
    </row>
    <row r="132" spans="1:5" s="71" customFormat="1" ht="27" customHeight="1" x14ac:dyDescent="0.25">
      <c r="A132" s="16" t="s">
        <v>101</v>
      </c>
      <c r="B132" s="78" t="s">
        <v>106</v>
      </c>
      <c r="C132" s="79"/>
      <c r="D132" s="54"/>
      <c r="E132" s="54"/>
    </row>
    <row r="133" spans="1:5" s="71" customFormat="1" ht="27" customHeight="1" x14ac:dyDescent="0.25">
      <c r="A133" s="16" t="s">
        <v>101</v>
      </c>
      <c r="B133" s="74" t="s">
        <v>107</v>
      </c>
      <c r="C133" s="75"/>
      <c r="D133" s="52"/>
      <c r="E133" s="52"/>
    </row>
    <row r="134" spans="1:5" s="71" customFormat="1" ht="27" customHeight="1" x14ac:dyDescent="0.25">
      <c r="A134" s="16" t="s">
        <v>101</v>
      </c>
      <c r="B134" s="78" t="s">
        <v>108</v>
      </c>
      <c r="C134" s="79"/>
      <c r="D134" s="54"/>
      <c r="E134" s="54"/>
    </row>
    <row r="135" spans="1:5" s="71" customFormat="1" ht="27" customHeight="1" x14ac:dyDescent="0.25">
      <c r="A135" s="16" t="s">
        <v>101</v>
      </c>
      <c r="B135" s="74" t="s">
        <v>113</v>
      </c>
      <c r="C135" s="75"/>
      <c r="D135" s="52"/>
      <c r="E135" s="52"/>
    </row>
    <row r="136" spans="1:5" s="71" customFormat="1" ht="27" customHeight="1" x14ac:dyDescent="0.25">
      <c r="A136" s="16" t="s">
        <v>101</v>
      </c>
      <c r="B136" s="78" t="s">
        <v>114</v>
      </c>
      <c r="C136" s="79"/>
      <c r="D136" s="54"/>
      <c r="E136" s="54"/>
    </row>
    <row r="137" spans="1:5" s="71" customFormat="1" ht="27" customHeight="1" x14ac:dyDescent="0.25">
      <c r="A137" s="16" t="s">
        <v>101</v>
      </c>
      <c r="B137" s="74" t="s">
        <v>115</v>
      </c>
      <c r="C137" s="75"/>
      <c r="D137" s="52"/>
      <c r="E137" s="52"/>
    </row>
    <row r="138" spans="1:5" s="71" customFormat="1" ht="27" customHeight="1" x14ac:dyDescent="0.25">
      <c r="A138" s="16" t="s">
        <v>101</v>
      </c>
      <c r="B138" s="78" t="s">
        <v>116</v>
      </c>
      <c r="C138" s="79"/>
      <c r="D138" s="54"/>
      <c r="E138" s="54"/>
    </row>
    <row r="139" spans="1:5" s="71" customFormat="1" ht="27" customHeight="1" x14ac:dyDescent="0.25">
      <c r="A139" s="16" t="s">
        <v>101</v>
      </c>
      <c r="B139" s="74" t="s">
        <v>96</v>
      </c>
      <c r="C139" s="75"/>
      <c r="D139" s="52"/>
      <c r="E139" s="52"/>
    </row>
    <row r="140" spans="1:5" s="42" customFormat="1" ht="27" customHeight="1" x14ac:dyDescent="0.25">
      <c r="A140" s="17" t="s">
        <v>101</v>
      </c>
      <c r="B140" s="85" t="s">
        <v>68</v>
      </c>
      <c r="C140" s="86">
        <f>SUM(C108:C139)</f>
        <v>0</v>
      </c>
      <c r="D140" s="86">
        <f>SUM(D108:D139)</f>
        <v>0</v>
      </c>
      <c r="E140" s="86">
        <f>SUM(E108:E139)</f>
        <v>0</v>
      </c>
    </row>
    <row r="141" spans="1:5" ht="27" customHeight="1" x14ac:dyDescent="0.25">
      <c r="A141" s="56" t="s">
        <v>54</v>
      </c>
      <c r="B141" s="26"/>
      <c r="C141" s="78"/>
      <c r="D141" s="60"/>
      <c r="E141" s="54"/>
    </row>
    <row r="142" spans="1:5" s="71" customFormat="1" ht="27" customHeight="1" x14ac:dyDescent="0.25">
      <c r="A142" s="59" t="s">
        <v>54</v>
      </c>
      <c r="B142" s="78" t="s">
        <v>118</v>
      </c>
      <c r="C142" s="54"/>
      <c r="D142" s="54"/>
      <c r="E142" s="54"/>
    </row>
    <row r="143" spans="1:5" s="71" customFormat="1" ht="27" customHeight="1" x14ac:dyDescent="0.25">
      <c r="A143" s="59" t="s">
        <v>54</v>
      </c>
      <c r="B143" s="74" t="s">
        <v>119</v>
      </c>
      <c r="C143" s="75"/>
      <c r="D143" s="75"/>
      <c r="E143" s="52"/>
    </row>
    <row r="144" spans="1:5" ht="27" customHeight="1" x14ac:dyDescent="0.25">
      <c r="A144" s="59" t="s">
        <v>54</v>
      </c>
      <c r="B144" s="78" t="s">
        <v>120</v>
      </c>
      <c r="C144" s="79"/>
      <c r="D144" s="79">
        <v>73030</v>
      </c>
      <c r="E144" s="54">
        <v>72318</v>
      </c>
    </row>
    <row r="145" spans="1:5" s="71" customFormat="1" ht="27" customHeight="1" x14ac:dyDescent="0.25">
      <c r="A145" s="59" t="s">
        <v>54</v>
      </c>
      <c r="B145" s="74" t="s">
        <v>121</v>
      </c>
      <c r="C145" s="75"/>
      <c r="D145" s="75"/>
      <c r="E145" s="52"/>
    </row>
    <row r="146" spans="1:5" ht="27" customHeight="1" x14ac:dyDescent="0.25">
      <c r="A146" s="59" t="s">
        <v>54</v>
      </c>
      <c r="B146" s="78" t="s">
        <v>55</v>
      </c>
      <c r="C146" s="54">
        <v>77328.295490000004</v>
      </c>
      <c r="D146" s="79"/>
      <c r="E146" s="54"/>
    </row>
    <row r="147" spans="1:5" ht="27" customHeight="1" x14ac:dyDescent="0.25">
      <c r="A147" s="59" t="s">
        <v>54</v>
      </c>
      <c r="B147" s="74" t="s">
        <v>56</v>
      </c>
      <c r="C147" s="75"/>
      <c r="D147" s="75"/>
      <c r="E147" s="52"/>
    </row>
    <row r="148" spans="1:5" ht="27" customHeight="1" x14ac:dyDescent="0.25">
      <c r="A148" s="59" t="s">
        <v>54</v>
      </c>
      <c r="B148" s="78" t="s">
        <v>123</v>
      </c>
      <c r="C148" s="54">
        <f>6+23529</f>
        <v>23535</v>
      </c>
      <c r="D148" s="54">
        <f>288+29721</f>
        <v>30009</v>
      </c>
      <c r="E148" s="54">
        <v>52741</v>
      </c>
    </row>
    <row r="149" spans="1:5" ht="27" customHeight="1" x14ac:dyDescent="0.25">
      <c r="A149" s="59" t="s">
        <v>54</v>
      </c>
      <c r="B149" s="74" t="s">
        <v>57</v>
      </c>
      <c r="C149" s="75"/>
      <c r="D149" s="75"/>
      <c r="E149" s="52"/>
    </row>
    <row r="150" spans="1:5" ht="27" customHeight="1" x14ac:dyDescent="0.25">
      <c r="A150" s="59" t="s">
        <v>54</v>
      </c>
      <c r="B150" s="78" t="s">
        <v>58</v>
      </c>
      <c r="C150" s="79"/>
      <c r="D150" s="79"/>
      <c r="E150" s="54"/>
    </row>
    <row r="151" spans="1:5" ht="27" customHeight="1" x14ac:dyDescent="0.25">
      <c r="A151" s="59" t="s">
        <v>54</v>
      </c>
      <c r="B151" s="74" t="s">
        <v>112</v>
      </c>
      <c r="C151" s="75"/>
      <c r="D151" s="75"/>
      <c r="E151" s="52"/>
    </row>
    <row r="152" spans="1:5" ht="27" customHeight="1" x14ac:dyDescent="0.25">
      <c r="A152" s="59" t="s">
        <v>54</v>
      </c>
      <c r="B152" s="78" t="s">
        <v>59</v>
      </c>
      <c r="C152" s="79"/>
      <c r="D152" s="79"/>
      <c r="E152" s="54"/>
    </row>
    <row r="153" spans="1:5" ht="27" customHeight="1" x14ac:dyDescent="0.25">
      <c r="A153" s="59" t="s">
        <v>54</v>
      </c>
      <c r="B153" s="74" t="s">
        <v>60</v>
      </c>
      <c r="C153" s="75"/>
      <c r="D153" s="75"/>
      <c r="E153" s="52"/>
    </row>
    <row r="154" spans="1:5" ht="27" customHeight="1" x14ac:dyDescent="0.25">
      <c r="A154" s="59" t="s">
        <v>54</v>
      </c>
      <c r="B154" s="78" t="s">
        <v>61</v>
      </c>
      <c r="C154" s="79">
        <v>2448</v>
      </c>
      <c r="D154" s="79">
        <v>2640</v>
      </c>
      <c r="E154" s="54">
        <v>2636</v>
      </c>
    </row>
    <row r="155" spans="1:5" ht="27" customHeight="1" x14ac:dyDescent="0.25">
      <c r="A155" s="59" t="s">
        <v>54</v>
      </c>
      <c r="B155" s="74" t="s">
        <v>62</v>
      </c>
      <c r="C155" s="75">
        <v>2971</v>
      </c>
      <c r="D155" s="75">
        <v>2921</v>
      </c>
      <c r="E155" s="52">
        <v>2907</v>
      </c>
    </row>
    <row r="156" spans="1:5" ht="27" customHeight="1" x14ac:dyDescent="0.25">
      <c r="A156" s="59" t="s">
        <v>54</v>
      </c>
      <c r="B156" s="78" t="s">
        <v>63</v>
      </c>
      <c r="C156" s="79">
        <v>4654</v>
      </c>
      <c r="D156" s="79">
        <v>4613</v>
      </c>
      <c r="E156" s="54">
        <v>4680</v>
      </c>
    </row>
    <row r="157" spans="1:5" ht="27" customHeight="1" x14ac:dyDescent="0.25">
      <c r="A157" s="59" t="s">
        <v>54</v>
      </c>
      <c r="B157" s="74" t="s">
        <v>64</v>
      </c>
      <c r="C157" s="75">
        <v>11665</v>
      </c>
      <c r="D157" s="75">
        <v>10917</v>
      </c>
      <c r="E157" s="52">
        <v>10975</v>
      </c>
    </row>
    <row r="158" spans="1:5" ht="27" customHeight="1" x14ac:dyDescent="0.25">
      <c r="A158" s="59" t="s">
        <v>54</v>
      </c>
      <c r="B158" s="78" t="s">
        <v>88</v>
      </c>
      <c r="C158" s="79">
        <v>915</v>
      </c>
      <c r="D158" s="79">
        <v>874</v>
      </c>
      <c r="E158" s="54">
        <v>872</v>
      </c>
    </row>
    <row r="159" spans="1:5" ht="27" customHeight="1" x14ac:dyDescent="0.25">
      <c r="A159" s="59" t="s">
        <v>54</v>
      </c>
      <c r="B159" s="74" t="s">
        <v>92</v>
      </c>
      <c r="C159" s="75"/>
      <c r="D159" s="75"/>
      <c r="E159" s="52"/>
    </row>
    <row r="160" spans="1:5" ht="27" customHeight="1" x14ac:dyDescent="0.25">
      <c r="A160" s="59" t="s">
        <v>54</v>
      </c>
      <c r="B160" s="78" t="s">
        <v>65</v>
      </c>
      <c r="C160" s="79"/>
      <c r="D160" s="79"/>
      <c r="E160" s="54"/>
    </row>
    <row r="161" spans="1:5" ht="27" customHeight="1" x14ac:dyDescent="0.25">
      <c r="A161" s="59" t="s">
        <v>54</v>
      </c>
      <c r="B161" s="74" t="s">
        <v>90</v>
      </c>
      <c r="C161" s="75"/>
      <c r="D161" s="75"/>
      <c r="E161" s="52"/>
    </row>
    <row r="162" spans="1:5" ht="27" customHeight="1" x14ac:dyDescent="0.25">
      <c r="A162" s="59" t="s">
        <v>54</v>
      </c>
      <c r="B162" s="78" t="s">
        <v>66</v>
      </c>
      <c r="C162" s="79"/>
      <c r="D162" s="79"/>
      <c r="E162" s="54"/>
    </row>
    <row r="163" spans="1:5" ht="27" customHeight="1" x14ac:dyDescent="0.25">
      <c r="A163" s="59" t="s">
        <v>54</v>
      </c>
      <c r="B163" s="74" t="s">
        <v>91</v>
      </c>
      <c r="C163" s="75"/>
      <c r="D163" s="75"/>
      <c r="E163" s="52"/>
    </row>
    <row r="164" spans="1:5" ht="27" customHeight="1" x14ac:dyDescent="0.25">
      <c r="A164" s="59" t="s">
        <v>54</v>
      </c>
      <c r="B164" s="78" t="s">
        <v>67</v>
      </c>
      <c r="C164" s="79"/>
      <c r="D164" s="79"/>
      <c r="E164" s="54"/>
    </row>
    <row r="165" spans="1:5" s="71" customFormat="1" ht="27" customHeight="1" x14ac:dyDescent="0.25">
      <c r="A165" s="59" t="s">
        <v>54</v>
      </c>
      <c r="B165" s="74" t="s">
        <v>105</v>
      </c>
      <c r="C165" s="75">
        <f>61-110+40</f>
        <v>-9</v>
      </c>
      <c r="D165" s="75">
        <f>87-77+406+1741</f>
        <v>2157</v>
      </c>
      <c r="E165" s="52">
        <v>2258</v>
      </c>
    </row>
    <row r="166" spans="1:5" s="71" customFormat="1" ht="27" customHeight="1" x14ac:dyDescent="0.25">
      <c r="A166" s="59" t="s">
        <v>54</v>
      </c>
      <c r="B166" s="78" t="s">
        <v>106</v>
      </c>
      <c r="C166" s="54">
        <v>36328.358489999999</v>
      </c>
      <c r="D166" s="54">
        <v>30723.070919999998</v>
      </c>
      <c r="E166" s="54">
        <v>27531</v>
      </c>
    </row>
    <row r="167" spans="1:5" s="71" customFormat="1" ht="27" customHeight="1" x14ac:dyDescent="0.25">
      <c r="A167" s="59" t="s">
        <v>54</v>
      </c>
      <c r="B167" s="74" t="s">
        <v>107</v>
      </c>
      <c r="C167" s="75"/>
      <c r="D167" s="75"/>
      <c r="E167" s="52"/>
    </row>
    <row r="168" spans="1:5" s="71" customFormat="1" ht="27" customHeight="1" x14ac:dyDescent="0.25">
      <c r="A168" s="59" t="s">
        <v>54</v>
      </c>
      <c r="B168" s="78" t="s">
        <v>108</v>
      </c>
      <c r="C168" s="79"/>
      <c r="D168" s="79"/>
      <c r="E168" s="54"/>
    </row>
    <row r="169" spans="1:5" s="71" customFormat="1" ht="27" customHeight="1" x14ac:dyDescent="0.25">
      <c r="A169" s="59" t="s">
        <v>54</v>
      </c>
      <c r="B169" s="74" t="s">
        <v>113</v>
      </c>
      <c r="C169" s="75"/>
      <c r="D169" s="75"/>
      <c r="E169" s="52"/>
    </row>
    <row r="170" spans="1:5" s="71" customFormat="1" ht="27" customHeight="1" x14ac:dyDescent="0.25">
      <c r="A170" s="59" t="s">
        <v>54</v>
      </c>
      <c r="B170" s="78" t="s">
        <v>114</v>
      </c>
      <c r="C170" s="79"/>
      <c r="D170" s="79"/>
      <c r="E170" s="54"/>
    </row>
    <row r="171" spans="1:5" s="71" customFormat="1" ht="27" customHeight="1" x14ac:dyDescent="0.25">
      <c r="A171" s="59" t="s">
        <v>54</v>
      </c>
      <c r="B171" s="74" t="s">
        <v>115</v>
      </c>
      <c r="C171" s="75"/>
      <c r="D171" s="75"/>
      <c r="E171" s="52"/>
    </row>
    <row r="172" spans="1:5" s="71" customFormat="1" ht="27" customHeight="1" x14ac:dyDescent="0.25">
      <c r="A172" s="59" t="s">
        <v>54</v>
      </c>
      <c r="B172" s="78" t="s">
        <v>116</v>
      </c>
      <c r="C172" s="79"/>
      <c r="D172" s="79"/>
      <c r="E172" s="54"/>
    </row>
    <row r="173" spans="1:5" s="71" customFormat="1" ht="27" customHeight="1" x14ac:dyDescent="0.25">
      <c r="A173" s="59" t="s">
        <v>54</v>
      </c>
      <c r="B173" s="74" t="s">
        <v>96</v>
      </c>
      <c r="C173" s="75"/>
      <c r="D173" s="75"/>
      <c r="E173" s="52"/>
    </row>
    <row r="174" spans="1:5" s="42" customFormat="1" ht="27" customHeight="1" x14ac:dyDescent="0.25">
      <c r="A174" s="61" t="s">
        <v>54</v>
      </c>
      <c r="B174" s="85" t="s">
        <v>68</v>
      </c>
      <c r="C174" s="86">
        <f>SUM(C142:C173)</f>
        <v>159835.65398</v>
      </c>
      <c r="D174" s="86">
        <f>SUM(D142:D173)</f>
        <v>157884.07092</v>
      </c>
      <c r="E174" s="86">
        <f>SUM(E142:E173)</f>
        <v>176918</v>
      </c>
    </row>
    <row r="175" spans="1:5" x14ac:dyDescent="0.25">
      <c r="A175" s="61" t="s">
        <v>54</v>
      </c>
      <c r="B175" s="73" t="s">
        <v>95</v>
      </c>
      <c r="C175" s="18">
        <f>C174-'Skema 6'!C119</f>
        <v>0.15556793013820425</v>
      </c>
      <c r="D175" s="18">
        <f>D174-'Skema 6'!D119</f>
        <v>7.091999999829568E-2</v>
      </c>
      <c r="E175" s="19">
        <f>E174-'Skema 6'!E119</f>
        <v>0</v>
      </c>
    </row>
    <row r="176" spans="1:5" x14ac:dyDescent="0.25">
      <c r="C176" s="73"/>
      <c r="D176" s="14"/>
      <c r="E176" s="14"/>
    </row>
    <row r="177" spans="3:5" x14ac:dyDescent="0.25">
      <c r="C177" s="73"/>
      <c r="D177" s="14"/>
      <c r="E177" s="14"/>
    </row>
    <row r="178" spans="3:5" x14ac:dyDescent="0.25">
      <c r="C178" s="73"/>
      <c r="D178" s="14"/>
      <c r="E178" s="14"/>
    </row>
    <row r="179" spans="3:5" x14ac:dyDescent="0.25">
      <c r="C179" s="73"/>
      <c r="D179" s="14"/>
      <c r="E179" s="14"/>
    </row>
    <row r="180" spans="3:5" x14ac:dyDescent="0.25">
      <c r="C180" s="73"/>
      <c r="D180" s="14"/>
      <c r="E180" s="14"/>
    </row>
    <row r="181" spans="3:5" x14ac:dyDescent="0.25">
      <c r="C181" s="73"/>
      <c r="D181" s="14"/>
      <c r="E181" s="14"/>
    </row>
    <row r="182" spans="3:5" x14ac:dyDescent="0.25">
      <c r="C182" s="73"/>
      <c r="D182" s="14"/>
      <c r="E182" s="14"/>
    </row>
    <row r="183" spans="3:5" x14ac:dyDescent="0.25">
      <c r="C183" s="73"/>
      <c r="D183" s="14"/>
      <c r="E183" s="14"/>
    </row>
    <row r="184" spans="3:5" x14ac:dyDescent="0.25">
      <c r="C184" s="73"/>
      <c r="D184" s="14"/>
      <c r="E184" s="14"/>
    </row>
    <row r="185" spans="3:5" x14ac:dyDescent="0.25">
      <c r="C185" s="73"/>
      <c r="D185" s="14"/>
      <c r="E185" s="14"/>
    </row>
    <row r="186" spans="3:5" x14ac:dyDescent="0.25">
      <c r="C186" s="73"/>
      <c r="D186" s="14"/>
      <c r="E186" s="14"/>
    </row>
    <row r="187" spans="3:5" x14ac:dyDescent="0.25">
      <c r="C187" s="73"/>
      <c r="D187" s="14"/>
      <c r="E187" s="14"/>
    </row>
    <row r="188" spans="3:5" x14ac:dyDescent="0.25">
      <c r="C188" s="73"/>
      <c r="D188" s="14"/>
      <c r="E188" s="14"/>
    </row>
    <row r="189" spans="3:5" x14ac:dyDescent="0.25">
      <c r="C189" s="73"/>
      <c r="D189" s="14"/>
      <c r="E189" s="14"/>
    </row>
    <row r="190" spans="3:5" x14ac:dyDescent="0.25">
      <c r="C190" s="73"/>
      <c r="D190" s="14"/>
      <c r="E190" s="14"/>
    </row>
    <row r="191" spans="3:5" x14ac:dyDescent="0.25">
      <c r="C191" s="73"/>
      <c r="D191" s="14"/>
      <c r="E191" s="14"/>
    </row>
    <row r="192" spans="3:5" x14ac:dyDescent="0.25">
      <c r="C192" s="73"/>
      <c r="D192" s="14"/>
      <c r="E192" s="14"/>
    </row>
    <row r="193" spans="3:5" x14ac:dyDescent="0.25">
      <c r="C193" s="73"/>
      <c r="D193" s="14"/>
      <c r="E193" s="14"/>
    </row>
    <row r="194" spans="3:5" x14ac:dyDescent="0.25">
      <c r="C194" s="73"/>
      <c r="D194" s="14"/>
      <c r="E194" s="14"/>
    </row>
    <row r="195" spans="3:5" x14ac:dyDescent="0.25">
      <c r="C195" s="73"/>
      <c r="D195" s="14"/>
      <c r="E195" s="14"/>
    </row>
    <row r="196" spans="3:5" x14ac:dyDescent="0.25">
      <c r="C196" s="73"/>
      <c r="D196" s="14"/>
      <c r="E196" s="14"/>
    </row>
    <row r="197" spans="3:5" x14ac:dyDescent="0.25">
      <c r="C197" s="73"/>
      <c r="D197" s="14"/>
      <c r="E197" s="14"/>
    </row>
    <row r="198" spans="3:5" x14ac:dyDescent="0.25">
      <c r="C198" s="73"/>
      <c r="D198" s="14"/>
      <c r="E198" s="14"/>
    </row>
    <row r="199" spans="3:5" x14ac:dyDescent="0.25">
      <c r="C199" s="73"/>
      <c r="D199" s="14"/>
      <c r="E199" s="14"/>
    </row>
    <row r="200" spans="3:5" x14ac:dyDescent="0.25">
      <c r="C200" s="73"/>
      <c r="D200" s="14"/>
      <c r="E200" s="14"/>
    </row>
    <row r="201" spans="3:5" x14ac:dyDescent="0.25">
      <c r="C201" s="73"/>
      <c r="D201" s="14"/>
      <c r="E201" s="14"/>
    </row>
    <row r="202" spans="3:5" x14ac:dyDescent="0.25">
      <c r="C202" s="73"/>
      <c r="D202" s="14"/>
      <c r="E202" s="14"/>
    </row>
    <row r="203" spans="3:5" x14ac:dyDescent="0.25">
      <c r="C203" s="73"/>
      <c r="D203" s="14"/>
      <c r="E203" s="14"/>
    </row>
    <row r="204" spans="3:5" x14ac:dyDescent="0.25">
      <c r="C204" s="73"/>
      <c r="D204" s="14"/>
      <c r="E204" s="14"/>
    </row>
    <row r="205" spans="3:5" x14ac:dyDescent="0.25">
      <c r="C205" s="73"/>
      <c r="D205" s="14"/>
      <c r="E205" s="14"/>
    </row>
    <row r="206" spans="3:5" x14ac:dyDescent="0.25">
      <c r="C206" s="73"/>
      <c r="D206" s="14"/>
      <c r="E206" s="14"/>
    </row>
    <row r="207" spans="3:5" x14ac:dyDescent="0.25">
      <c r="C207" s="73"/>
      <c r="D207" s="14"/>
      <c r="E207" s="14"/>
    </row>
    <row r="208" spans="3:5" x14ac:dyDescent="0.25">
      <c r="C208" s="73"/>
      <c r="D208" s="14"/>
      <c r="E208" s="14"/>
    </row>
    <row r="209" spans="3:5" x14ac:dyDescent="0.25">
      <c r="C209" s="73"/>
      <c r="D209" s="14"/>
      <c r="E209" s="14"/>
    </row>
    <row r="210" spans="3:5" x14ac:dyDescent="0.25">
      <c r="C210" s="73"/>
      <c r="D210" s="14"/>
      <c r="E210" s="14"/>
    </row>
    <row r="211" spans="3:5" x14ac:dyDescent="0.25">
      <c r="C211" s="73"/>
      <c r="D211" s="14"/>
      <c r="E211" s="14"/>
    </row>
    <row r="212" spans="3:5" x14ac:dyDescent="0.25">
      <c r="C212" s="73"/>
      <c r="D212" s="14"/>
      <c r="E212" s="14"/>
    </row>
    <row r="213" spans="3:5" x14ac:dyDescent="0.25">
      <c r="C213" s="73"/>
      <c r="D213" s="14"/>
      <c r="E213" s="14"/>
    </row>
    <row r="214" spans="3:5" x14ac:dyDescent="0.25">
      <c r="C214" s="73"/>
      <c r="D214" s="14"/>
      <c r="E214" s="14"/>
    </row>
    <row r="215" spans="3:5" x14ac:dyDescent="0.25">
      <c r="C215" s="73"/>
      <c r="D215" s="14"/>
      <c r="E215" s="14"/>
    </row>
    <row r="216" spans="3:5" x14ac:dyDescent="0.25">
      <c r="C216" s="73"/>
      <c r="D216" s="14"/>
      <c r="E216" s="14"/>
    </row>
    <row r="217" spans="3:5" x14ac:dyDescent="0.25">
      <c r="C217" s="73"/>
      <c r="D217" s="14"/>
      <c r="E217" s="14"/>
    </row>
    <row r="218" spans="3:5" x14ac:dyDescent="0.25">
      <c r="C218" s="73"/>
      <c r="D218" s="14"/>
      <c r="E218" s="14"/>
    </row>
    <row r="219" spans="3:5" x14ac:dyDescent="0.25">
      <c r="C219" s="73"/>
      <c r="D219" s="14"/>
      <c r="E219" s="14"/>
    </row>
    <row r="220" spans="3:5" x14ac:dyDescent="0.25">
      <c r="C220" s="73"/>
      <c r="D220" s="14"/>
      <c r="E220" s="14"/>
    </row>
    <row r="221" spans="3:5" x14ac:dyDescent="0.25">
      <c r="C221" s="73"/>
      <c r="D221" s="14"/>
      <c r="E221" s="14"/>
    </row>
    <row r="222" spans="3:5" x14ac:dyDescent="0.25">
      <c r="C222" s="73"/>
      <c r="D222" s="14"/>
      <c r="E222" s="14"/>
    </row>
    <row r="223" spans="3:5" x14ac:dyDescent="0.25">
      <c r="C223" s="73"/>
      <c r="D223" s="14"/>
      <c r="E223" s="14"/>
    </row>
    <row r="224" spans="3:5" x14ac:dyDescent="0.25">
      <c r="C224" s="73"/>
      <c r="D224" s="14"/>
      <c r="E224" s="14"/>
    </row>
    <row r="225" spans="3:5" x14ac:dyDescent="0.25">
      <c r="C225" s="73"/>
      <c r="D225" s="14"/>
      <c r="E225" s="14"/>
    </row>
    <row r="226" spans="3:5" x14ac:dyDescent="0.25">
      <c r="C226" s="73"/>
      <c r="D226" s="14"/>
      <c r="E226" s="14"/>
    </row>
    <row r="227" spans="3:5" x14ac:dyDescent="0.25">
      <c r="C227" s="73"/>
      <c r="D227" s="14"/>
      <c r="E227" s="14"/>
    </row>
    <row r="228" spans="3:5" x14ac:dyDescent="0.25">
      <c r="C228" s="73"/>
      <c r="D228" s="14"/>
      <c r="E228" s="14"/>
    </row>
    <row r="229" spans="3:5" x14ac:dyDescent="0.25">
      <c r="C229" s="73"/>
      <c r="D229" s="14"/>
      <c r="E229" s="14"/>
    </row>
    <row r="230" spans="3:5" x14ac:dyDescent="0.25">
      <c r="C230" s="73"/>
      <c r="D230" s="14"/>
      <c r="E230" s="14"/>
    </row>
    <row r="231" spans="3:5" x14ac:dyDescent="0.25">
      <c r="C231" s="73"/>
      <c r="D231" s="14"/>
      <c r="E231" s="14"/>
    </row>
    <row r="232" spans="3:5" x14ac:dyDescent="0.25">
      <c r="C232" s="73"/>
      <c r="D232" s="14"/>
      <c r="E232" s="14"/>
    </row>
    <row r="233" spans="3:5" x14ac:dyDescent="0.25">
      <c r="C233" s="73"/>
      <c r="D233" s="14"/>
      <c r="E233" s="14"/>
    </row>
    <row r="234" spans="3:5" x14ac:dyDescent="0.25">
      <c r="C234" s="73"/>
      <c r="D234" s="14"/>
      <c r="E234" s="14"/>
    </row>
    <row r="235" spans="3:5" x14ac:dyDescent="0.25">
      <c r="C235" s="73"/>
      <c r="D235" s="14"/>
      <c r="E235" s="14"/>
    </row>
    <row r="236" spans="3:5" x14ac:dyDescent="0.25">
      <c r="C236" s="73"/>
      <c r="D236" s="14"/>
      <c r="E236" s="14"/>
    </row>
    <row r="237" spans="3:5" x14ac:dyDescent="0.25">
      <c r="C237" s="73"/>
      <c r="D237" s="14"/>
      <c r="E237" s="14"/>
    </row>
    <row r="238" spans="3:5" x14ac:dyDescent="0.25">
      <c r="C238" s="73"/>
      <c r="D238" s="14"/>
      <c r="E238" s="14"/>
    </row>
    <row r="239" spans="3:5" x14ac:dyDescent="0.25">
      <c r="C239" s="73"/>
      <c r="D239" s="14"/>
      <c r="E239" s="14"/>
    </row>
    <row r="240" spans="3:5" x14ac:dyDescent="0.25">
      <c r="C240" s="73"/>
      <c r="D240" s="14"/>
      <c r="E240" s="14"/>
    </row>
    <row r="241" spans="3:5" x14ac:dyDescent="0.25">
      <c r="C241" s="73"/>
      <c r="D241" s="14"/>
      <c r="E241" s="14"/>
    </row>
    <row r="242" spans="3:5" x14ac:dyDescent="0.25">
      <c r="C242" s="73"/>
      <c r="D242" s="14"/>
      <c r="E242" s="14"/>
    </row>
    <row r="243" spans="3:5" x14ac:dyDescent="0.25">
      <c r="C243" s="73"/>
      <c r="D243" s="14"/>
      <c r="E243" s="14"/>
    </row>
    <row r="244" spans="3:5" x14ac:dyDescent="0.25">
      <c r="C244" s="73"/>
      <c r="D244" s="14"/>
      <c r="E244" s="14"/>
    </row>
    <row r="245" spans="3:5" x14ac:dyDescent="0.25">
      <c r="C245" s="73"/>
      <c r="D245" s="14"/>
      <c r="E245" s="14"/>
    </row>
    <row r="246" spans="3:5" x14ac:dyDescent="0.25">
      <c r="C246" s="73"/>
      <c r="D246" s="14"/>
      <c r="E246" s="14"/>
    </row>
    <row r="247" spans="3:5" x14ac:dyDescent="0.25">
      <c r="C247" s="73"/>
      <c r="D247" s="14"/>
      <c r="E247" s="14"/>
    </row>
    <row r="248" spans="3:5" x14ac:dyDescent="0.25">
      <c r="C248" s="73"/>
      <c r="D248" s="14"/>
      <c r="E248" s="14"/>
    </row>
    <row r="249" spans="3:5" x14ac:dyDescent="0.25">
      <c r="C249" s="73"/>
      <c r="D249" s="14"/>
      <c r="E249" s="14"/>
    </row>
    <row r="250" spans="3:5" x14ac:dyDescent="0.25">
      <c r="C250" s="73"/>
      <c r="D250" s="14"/>
      <c r="E250" s="14"/>
    </row>
    <row r="251" spans="3:5" x14ac:dyDescent="0.25">
      <c r="C251" s="73"/>
      <c r="D251" s="14"/>
      <c r="E251" s="14"/>
    </row>
    <row r="252" spans="3:5" x14ac:dyDescent="0.25">
      <c r="C252" s="73"/>
      <c r="D252" s="14"/>
      <c r="E252" s="14"/>
    </row>
    <row r="253" spans="3:5" x14ac:dyDescent="0.25">
      <c r="C253" s="73"/>
      <c r="D253" s="14"/>
      <c r="E253" s="14"/>
    </row>
    <row r="254" spans="3:5" x14ac:dyDescent="0.25">
      <c r="C254" s="73"/>
      <c r="D254" s="14"/>
      <c r="E254" s="14"/>
    </row>
    <row r="255" spans="3:5" x14ac:dyDescent="0.25">
      <c r="C255" s="73"/>
      <c r="D255" s="14"/>
      <c r="E255" s="14"/>
    </row>
    <row r="256" spans="3:5" x14ac:dyDescent="0.25">
      <c r="C256" s="73"/>
      <c r="D256" s="14"/>
      <c r="E256" s="14"/>
    </row>
    <row r="257" spans="3:5" x14ac:dyDescent="0.25">
      <c r="C257" s="73"/>
      <c r="D257" s="14"/>
      <c r="E257" s="14"/>
    </row>
    <row r="258" spans="3:5" x14ac:dyDescent="0.25">
      <c r="C258" s="73"/>
      <c r="D258" s="14"/>
      <c r="E258" s="14"/>
    </row>
    <row r="259" spans="3:5" x14ac:dyDescent="0.25">
      <c r="C259" s="73"/>
      <c r="D259" s="14"/>
      <c r="E259" s="14"/>
    </row>
    <row r="260" spans="3:5" x14ac:dyDescent="0.25">
      <c r="C260" s="73"/>
      <c r="D260" s="14"/>
      <c r="E260" s="14"/>
    </row>
    <row r="261" spans="3:5" x14ac:dyDescent="0.25">
      <c r="C261" s="73"/>
      <c r="D261" s="14"/>
      <c r="E261" s="14"/>
    </row>
    <row r="262" spans="3:5" x14ac:dyDescent="0.25">
      <c r="C262" s="73"/>
      <c r="D262" s="14"/>
      <c r="E262" s="14"/>
    </row>
    <row r="263" spans="3:5" x14ac:dyDescent="0.25">
      <c r="C263" s="73"/>
      <c r="D263" s="14"/>
      <c r="E263" s="14"/>
    </row>
    <row r="264" spans="3:5" x14ac:dyDescent="0.25">
      <c r="C264" s="73"/>
      <c r="D264" s="14"/>
      <c r="E264" s="14"/>
    </row>
    <row r="265" spans="3:5" x14ac:dyDescent="0.25">
      <c r="C265" s="73"/>
      <c r="D265" s="14"/>
      <c r="E265" s="14"/>
    </row>
    <row r="266" spans="3:5" x14ac:dyDescent="0.25">
      <c r="C266" s="73"/>
      <c r="D266" s="14"/>
      <c r="E266" s="14"/>
    </row>
    <row r="267" spans="3:5" x14ac:dyDescent="0.25">
      <c r="C267" s="73"/>
      <c r="D267" s="14"/>
      <c r="E267" s="14"/>
    </row>
    <row r="268" spans="3:5" x14ac:dyDescent="0.25">
      <c r="C268" s="73"/>
      <c r="D268" s="14"/>
      <c r="E268" s="14"/>
    </row>
    <row r="269" spans="3:5" x14ac:dyDescent="0.25">
      <c r="C269" s="73"/>
      <c r="D269" s="14"/>
      <c r="E269" s="14"/>
    </row>
    <row r="270" spans="3:5" x14ac:dyDescent="0.25">
      <c r="C270" s="73"/>
      <c r="D270" s="14"/>
      <c r="E270" s="14"/>
    </row>
    <row r="271" spans="3:5" x14ac:dyDescent="0.25">
      <c r="C271" s="73"/>
      <c r="D271" s="14"/>
      <c r="E271" s="14"/>
    </row>
    <row r="272" spans="3:5" x14ac:dyDescent="0.25">
      <c r="C272" s="73"/>
      <c r="D272" s="14"/>
      <c r="E272" s="14"/>
    </row>
    <row r="273" spans="3:5" x14ac:dyDescent="0.25">
      <c r="C273" s="73"/>
      <c r="D273" s="14"/>
      <c r="E273" s="14"/>
    </row>
    <row r="274" spans="3:5" x14ac:dyDescent="0.25">
      <c r="C274" s="73"/>
      <c r="D274" s="14"/>
      <c r="E274" s="14"/>
    </row>
    <row r="275" spans="3:5" x14ac:dyDescent="0.25">
      <c r="C275" s="73"/>
      <c r="D275" s="14"/>
      <c r="E275" s="14"/>
    </row>
    <row r="276" spans="3:5" x14ac:dyDescent="0.25">
      <c r="C276" s="73"/>
      <c r="D276" s="14"/>
      <c r="E276" s="14"/>
    </row>
    <row r="277" spans="3:5" x14ac:dyDescent="0.25">
      <c r="C277" s="73"/>
      <c r="D277" s="14"/>
      <c r="E277" s="14"/>
    </row>
    <row r="278" spans="3:5" x14ac:dyDescent="0.25">
      <c r="C278" s="73"/>
      <c r="D278" s="14"/>
      <c r="E278" s="14"/>
    </row>
    <row r="279" spans="3:5" x14ac:dyDescent="0.25">
      <c r="C279" s="73"/>
      <c r="D279" s="14"/>
      <c r="E279" s="14"/>
    </row>
    <row r="280" spans="3:5" x14ac:dyDescent="0.25">
      <c r="C280" s="73"/>
      <c r="D280" s="14"/>
      <c r="E280" s="14"/>
    </row>
    <row r="281" spans="3:5" x14ac:dyDescent="0.25">
      <c r="C281" s="73"/>
      <c r="D281" s="14"/>
      <c r="E281" s="14"/>
    </row>
    <row r="282" spans="3:5" x14ac:dyDescent="0.25">
      <c r="C282" s="73"/>
      <c r="D282" s="14"/>
      <c r="E282" s="14"/>
    </row>
    <row r="283" spans="3:5" x14ac:dyDescent="0.25">
      <c r="C283" s="73"/>
      <c r="D283" s="14"/>
      <c r="E283" s="14"/>
    </row>
    <row r="284" spans="3:5" x14ac:dyDescent="0.25">
      <c r="C284" s="73"/>
      <c r="D284" s="14"/>
      <c r="E284" s="14"/>
    </row>
    <row r="285" spans="3:5" x14ac:dyDescent="0.25">
      <c r="C285" s="73"/>
      <c r="D285" s="14"/>
      <c r="E285" s="14"/>
    </row>
    <row r="286" spans="3:5" x14ac:dyDescent="0.25">
      <c r="C286" s="73"/>
      <c r="D286" s="14"/>
      <c r="E286" s="14"/>
    </row>
    <row r="287" spans="3:5" x14ac:dyDescent="0.25">
      <c r="C287" s="73"/>
      <c r="D287" s="14"/>
      <c r="E287" s="14"/>
    </row>
    <row r="288" spans="3:5" x14ac:dyDescent="0.25">
      <c r="C288" s="73"/>
      <c r="D288" s="14"/>
      <c r="E288" s="14"/>
    </row>
    <row r="289" spans="3:5" x14ac:dyDescent="0.25">
      <c r="C289" s="73"/>
      <c r="D289" s="14"/>
      <c r="E289" s="14"/>
    </row>
    <row r="290" spans="3:5" x14ac:dyDescent="0.25">
      <c r="C290" s="73"/>
      <c r="D290" s="14"/>
      <c r="E290" s="14"/>
    </row>
    <row r="291" spans="3:5" x14ac:dyDescent="0.25">
      <c r="C291" s="73"/>
      <c r="D291" s="14"/>
      <c r="E291" s="14"/>
    </row>
    <row r="292" spans="3:5" x14ac:dyDescent="0.25">
      <c r="C292" s="73"/>
      <c r="D292" s="14"/>
      <c r="E292" s="14"/>
    </row>
    <row r="293" spans="3:5" x14ac:dyDescent="0.25">
      <c r="C293" s="73"/>
      <c r="D293" s="14"/>
      <c r="E293" s="14"/>
    </row>
    <row r="294" spans="3:5" x14ac:dyDescent="0.25">
      <c r="C294" s="73"/>
      <c r="D294" s="14"/>
      <c r="E294" s="14"/>
    </row>
    <row r="295" spans="3:5" x14ac:dyDescent="0.25">
      <c r="C295" s="73"/>
      <c r="D295" s="14"/>
      <c r="E295" s="14"/>
    </row>
    <row r="296" spans="3:5" x14ac:dyDescent="0.25">
      <c r="C296" s="73"/>
      <c r="D296" s="14"/>
      <c r="E296" s="14"/>
    </row>
    <row r="297" spans="3:5" x14ac:dyDescent="0.25">
      <c r="C297" s="73"/>
      <c r="D297" s="14"/>
      <c r="E297" s="14"/>
    </row>
    <row r="298" spans="3:5" x14ac:dyDescent="0.25">
      <c r="C298" s="73"/>
      <c r="D298" s="14"/>
      <c r="E298" s="14"/>
    </row>
    <row r="299" spans="3:5" x14ac:dyDescent="0.25">
      <c r="C299" s="73"/>
      <c r="D299" s="14"/>
      <c r="E299" s="14"/>
    </row>
    <row r="300" spans="3:5" x14ac:dyDescent="0.25">
      <c r="C300" s="73"/>
      <c r="D300" s="14"/>
      <c r="E300" s="14"/>
    </row>
    <row r="301" spans="3:5" x14ac:dyDescent="0.25">
      <c r="C301" s="73"/>
      <c r="D301" s="14"/>
      <c r="E301" s="14"/>
    </row>
    <row r="302" spans="3:5" x14ac:dyDescent="0.25">
      <c r="C302" s="73"/>
      <c r="D302" s="14"/>
      <c r="E302" s="14"/>
    </row>
    <row r="303" spans="3:5" x14ac:dyDescent="0.25">
      <c r="C303" s="73"/>
      <c r="D303" s="14"/>
      <c r="E303" s="14"/>
    </row>
    <row r="304" spans="3:5" x14ac:dyDescent="0.25">
      <c r="C304" s="73"/>
      <c r="D304" s="14"/>
      <c r="E304" s="14"/>
    </row>
    <row r="305" spans="3:5" x14ac:dyDescent="0.25">
      <c r="C305" s="73"/>
      <c r="D305" s="14"/>
      <c r="E305" s="14"/>
    </row>
    <row r="306" spans="3:5" x14ac:dyDescent="0.25">
      <c r="C306" s="73"/>
      <c r="D306" s="14"/>
      <c r="E306" s="14"/>
    </row>
    <row r="307" spans="3:5" x14ac:dyDescent="0.25">
      <c r="C307" s="73"/>
      <c r="D307" s="14"/>
      <c r="E307" s="14"/>
    </row>
    <row r="308" spans="3:5" x14ac:dyDescent="0.25">
      <c r="C308" s="73"/>
      <c r="D308" s="14"/>
      <c r="E308" s="14"/>
    </row>
    <row r="309" spans="3:5" x14ac:dyDescent="0.25">
      <c r="C309" s="73"/>
      <c r="D309" s="14"/>
      <c r="E309" s="14"/>
    </row>
    <row r="310" spans="3:5" x14ac:dyDescent="0.25">
      <c r="C310" s="73"/>
      <c r="D310" s="14"/>
      <c r="E310" s="14"/>
    </row>
    <row r="311" spans="3:5" x14ac:dyDescent="0.25">
      <c r="C311" s="73"/>
      <c r="D311" s="14"/>
      <c r="E311" s="14"/>
    </row>
    <row r="312" spans="3:5" x14ac:dyDescent="0.25">
      <c r="C312" s="73"/>
      <c r="D312" s="14"/>
      <c r="E312" s="14"/>
    </row>
    <row r="313" spans="3:5" x14ac:dyDescent="0.25">
      <c r="C313" s="73"/>
      <c r="D313" s="14"/>
      <c r="E313" s="14"/>
    </row>
    <row r="314" spans="3:5" x14ac:dyDescent="0.25">
      <c r="C314" s="73"/>
      <c r="D314" s="14"/>
      <c r="E314" s="14"/>
    </row>
    <row r="315" spans="3:5" x14ac:dyDescent="0.25">
      <c r="C315" s="73"/>
      <c r="D315" s="14"/>
      <c r="E315" s="14"/>
    </row>
    <row r="316" spans="3:5" x14ac:dyDescent="0.25">
      <c r="C316" s="73"/>
      <c r="D316" s="14"/>
      <c r="E316" s="14"/>
    </row>
    <row r="317" spans="3:5" x14ac:dyDescent="0.25">
      <c r="C317" s="73"/>
      <c r="D317" s="14"/>
      <c r="E317" s="14"/>
    </row>
    <row r="318" spans="3:5" x14ac:dyDescent="0.25">
      <c r="C318" s="73"/>
      <c r="D318" s="14"/>
      <c r="E318" s="14"/>
    </row>
    <row r="319" spans="3:5" x14ac:dyDescent="0.25">
      <c r="C319" s="73"/>
      <c r="D319" s="14"/>
      <c r="E319" s="14"/>
    </row>
    <row r="320" spans="3:5" x14ac:dyDescent="0.25">
      <c r="C320" s="73"/>
      <c r="D320" s="14"/>
      <c r="E320" s="14"/>
    </row>
    <row r="321" spans="3:5" x14ac:dyDescent="0.25">
      <c r="C321" s="73"/>
      <c r="D321" s="14"/>
      <c r="E321" s="14"/>
    </row>
    <row r="322" spans="3:5" x14ac:dyDescent="0.25">
      <c r="C322" s="73"/>
      <c r="D322" s="14"/>
      <c r="E322" s="14"/>
    </row>
    <row r="323" spans="3:5" x14ac:dyDescent="0.25">
      <c r="C323" s="73"/>
      <c r="D323" s="14"/>
      <c r="E323" s="14"/>
    </row>
    <row r="324" spans="3:5" x14ac:dyDescent="0.25">
      <c r="C324" s="73"/>
      <c r="D324" s="14"/>
      <c r="E324" s="14"/>
    </row>
    <row r="325" spans="3:5" x14ac:dyDescent="0.25">
      <c r="C325" s="73"/>
      <c r="D325" s="14"/>
      <c r="E325" s="14"/>
    </row>
    <row r="326" spans="3:5" x14ac:dyDescent="0.25">
      <c r="C326" s="73"/>
      <c r="D326" s="14"/>
      <c r="E326" s="14"/>
    </row>
    <row r="327" spans="3:5" x14ac:dyDescent="0.25">
      <c r="C327" s="73"/>
      <c r="D327" s="14"/>
      <c r="E327" s="14"/>
    </row>
    <row r="328" spans="3:5" x14ac:dyDescent="0.25">
      <c r="C328" s="73"/>
      <c r="D328" s="14"/>
      <c r="E328" s="14"/>
    </row>
    <row r="329" spans="3:5" x14ac:dyDescent="0.25">
      <c r="C329" s="73"/>
      <c r="D329" s="14"/>
      <c r="E329" s="14"/>
    </row>
    <row r="330" spans="3:5" x14ac:dyDescent="0.25">
      <c r="C330" s="73"/>
      <c r="D330" s="14"/>
      <c r="E330" s="14"/>
    </row>
    <row r="331" spans="3:5" x14ac:dyDescent="0.25">
      <c r="C331" s="73"/>
      <c r="D331" s="14"/>
      <c r="E331" s="14"/>
    </row>
    <row r="332" spans="3:5" x14ac:dyDescent="0.25">
      <c r="C332" s="73"/>
      <c r="D332" s="14"/>
      <c r="E332" s="14"/>
    </row>
    <row r="333" spans="3:5" x14ac:dyDescent="0.25">
      <c r="C333" s="73"/>
      <c r="D333" s="14"/>
      <c r="E333" s="14"/>
    </row>
    <row r="334" spans="3:5" x14ac:dyDescent="0.25">
      <c r="C334" s="73"/>
      <c r="D334" s="14"/>
      <c r="E334" s="14"/>
    </row>
    <row r="335" spans="3:5" x14ac:dyDescent="0.25">
      <c r="C335" s="73"/>
      <c r="D335" s="14"/>
      <c r="E335" s="14"/>
    </row>
    <row r="336" spans="3:5" x14ac:dyDescent="0.25">
      <c r="C336" s="73"/>
      <c r="D336" s="14"/>
      <c r="E336" s="14"/>
    </row>
    <row r="337" spans="3:5" x14ac:dyDescent="0.25">
      <c r="C337" s="73"/>
      <c r="D337" s="14"/>
      <c r="E337" s="14"/>
    </row>
    <row r="338" spans="3:5" x14ac:dyDescent="0.25">
      <c r="C338" s="73"/>
      <c r="D338" s="14"/>
      <c r="E338" s="14"/>
    </row>
    <row r="339" spans="3:5" x14ac:dyDescent="0.25">
      <c r="C339" s="73"/>
      <c r="D339" s="14"/>
      <c r="E339" s="14"/>
    </row>
    <row r="340" spans="3:5" x14ac:dyDescent="0.25">
      <c r="C340" s="73"/>
      <c r="D340" s="14"/>
      <c r="E340" s="14"/>
    </row>
    <row r="341" spans="3:5" x14ac:dyDescent="0.25">
      <c r="C341" s="73"/>
      <c r="D341" s="14"/>
      <c r="E341" s="14"/>
    </row>
    <row r="342" spans="3:5" x14ac:dyDescent="0.25">
      <c r="C342" s="73"/>
      <c r="D342" s="14"/>
      <c r="E342" s="14"/>
    </row>
    <row r="343" spans="3:5" x14ac:dyDescent="0.25">
      <c r="C343" s="73"/>
      <c r="D343" s="14"/>
      <c r="E343" s="14"/>
    </row>
    <row r="344" spans="3:5" x14ac:dyDescent="0.25">
      <c r="C344" s="73"/>
      <c r="D344" s="14"/>
      <c r="E344" s="14"/>
    </row>
    <row r="345" spans="3:5" x14ac:dyDescent="0.25">
      <c r="C345" s="73"/>
      <c r="D345" s="14"/>
      <c r="E345" s="14"/>
    </row>
    <row r="346" spans="3:5" x14ac:dyDescent="0.25">
      <c r="C346" s="73"/>
      <c r="D346" s="14"/>
      <c r="E346" s="14"/>
    </row>
    <row r="347" spans="3:5" x14ac:dyDescent="0.25">
      <c r="C347" s="73"/>
      <c r="D347" s="14"/>
      <c r="E347" s="14"/>
    </row>
    <row r="348" spans="3:5" x14ac:dyDescent="0.25">
      <c r="C348" s="73"/>
      <c r="D348" s="14"/>
      <c r="E348" s="14"/>
    </row>
    <row r="349" spans="3:5" x14ac:dyDescent="0.25">
      <c r="C349" s="73"/>
      <c r="D349" s="14"/>
      <c r="E349" s="14"/>
    </row>
    <row r="350" spans="3:5" x14ac:dyDescent="0.25">
      <c r="C350" s="73"/>
      <c r="D350" s="14"/>
      <c r="E350" s="14"/>
    </row>
    <row r="351" spans="3:5" x14ac:dyDescent="0.25">
      <c r="C351" s="73"/>
      <c r="D351" s="14"/>
      <c r="E351" s="14"/>
    </row>
    <row r="352" spans="3:5" x14ac:dyDescent="0.25">
      <c r="C352" s="73"/>
      <c r="D352" s="14"/>
      <c r="E352" s="14"/>
    </row>
    <row r="353" spans="3:5" x14ac:dyDescent="0.25">
      <c r="C353" s="73"/>
      <c r="D353" s="14"/>
      <c r="E353" s="14"/>
    </row>
    <row r="354" spans="3:5" x14ac:dyDescent="0.25">
      <c r="C354" s="73"/>
      <c r="D354" s="14"/>
      <c r="E354" s="14"/>
    </row>
    <row r="355" spans="3:5" x14ac:dyDescent="0.25">
      <c r="C355" s="73"/>
      <c r="D355" s="14"/>
      <c r="E355" s="14"/>
    </row>
    <row r="356" spans="3:5" x14ac:dyDescent="0.25">
      <c r="C356" s="73"/>
      <c r="D356" s="14"/>
      <c r="E356" s="14"/>
    </row>
    <row r="357" spans="3:5" x14ac:dyDescent="0.25">
      <c r="C357" s="73"/>
      <c r="D357" s="14"/>
      <c r="E357" s="14"/>
    </row>
    <row r="358" spans="3:5" x14ac:dyDescent="0.25">
      <c r="C358" s="73"/>
      <c r="D358" s="14"/>
      <c r="E358" s="14"/>
    </row>
    <row r="359" spans="3:5" x14ac:dyDescent="0.25">
      <c r="C359" s="73"/>
      <c r="D359" s="14"/>
      <c r="E359" s="14"/>
    </row>
    <row r="360" spans="3:5" x14ac:dyDescent="0.25">
      <c r="C360" s="73"/>
      <c r="D360" s="14"/>
      <c r="E360" s="14"/>
    </row>
    <row r="361" spans="3:5" x14ac:dyDescent="0.25">
      <c r="C361" s="73"/>
      <c r="D361" s="14"/>
      <c r="E361" s="14"/>
    </row>
    <row r="362" spans="3:5" x14ac:dyDescent="0.25">
      <c r="C362" s="73"/>
      <c r="D362" s="14"/>
      <c r="E362" s="14"/>
    </row>
    <row r="363" spans="3:5" x14ac:dyDescent="0.25">
      <c r="C363" s="73"/>
      <c r="D363" s="14"/>
      <c r="E363" s="14"/>
    </row>
    <row r="364" spans="3:5" x14ac:dyDescent="0.25">
      <c r="C364" s="73"/>
      <c r="D364" s="14"/>
      <c r="E364" s="14"/>
    </row>
    <row r="365" spans="3:5" x14ac:dyDescent="0.25">
      <c r="C365" s="73"/>
      <c r="D365" s="14"/>
      <c r="E365" s="14"/>
    </row>
    <row r="366" spans="3:5" x14ac:dyDescent="0.25">
      <c r="C366" s="73"/>
      <c r="D366" s="14"/>
      <c r="E366" s="14"/>
    </row>
    <row r="367" spans="3:5" x14ac:dyDescent="0.25">
      <c r="C367" s="73"/>
      <c r="D367" s="14"/>
      <c r="E367" s="14"/>
    </row>
    <row r="368" spans="3:5" x14ac:dyDescent="0.25">
      <c r="C368" s="73"/>
      <c r="D368" s="14"/>
      <c r="E368" s="14"/>
    </row>
    <row r="369" spans="3:5" x14ac:dyDescent="0.25">
      <c r="C369" s="73"/>
      <c r="D369" s="14"/>
      <c r="E369" s="14"/>
    </row>
    <row r="370" spans="3:5" x14ac:dyDescent="0.25">
      <c r="C370" s="73"/>
      <c r="D370" s="14"/>
      <c r="E370" s="14"/>
    </row>
    <row r="371" spans="3:5" x14ac:dyDescent="0.25">
      <c r="C371" s="73"/>
      <c r="D371" s="14"/>
      <c r="E371" s="14"/>
    </row>
    <row r="372" spans="3:5" x14ac:dyDescent="0.25">
      <c r="C372" s="73"/>
      <c r="D372" s="14"/>
      <c r="E372" s="14"/>
    </row>
    <row r="373" spans="3:5" x14ac:dyDescent="0.25">
      <c r="C373" s="73"/>
      <c r="D373" s="14"/>
      <c r="E373" s="14"/>
    </row>
    <row r="374" spans="3:5" x14ac:dyDescent="0.25">
      <c r="C374" s="73"/>
      <c r="D374" s="14"/>
      <c r="E374" s="14"/>
    </row>
    <row r="375" spans="3:5" x14ac:dyDescent="0.25">
      <c r="C375" s="73"/>
      <c r="D375" s="14"/>
      <c r="E375" s="14"/>
    </row>
    <row r="376" spans="3:5" x14ac:dyDescent="0.25">
      <c r="C376" s="73"/>
      <c r="D376" s="14"/>
      <c r="E376" s="14"/>
    </row>
    <row r="377" spans="3:5" x14ac:dyDescent="0.25">
      <c r="C377" s="73"/>
      <c r="D377" s="14"/>
      <c r="E377" s="14"/>
    </row>
    <row r="378" spans="3:5" x14ac:dyDescent="0.25">
      <c r="C378" s="73"/>
      <c r="D378" s="14"/>
      <c r="E378" s="14"/>
    </row>
    <row r="379" spans="3:5" x14ac:dyDescent="0.25">
      <c r="C379" s="73"/>
      <c r="D379" s="14"/>
      <c r="E379" s="14"/>
    </row>
    <row r="380" spans="3:5" x14ac:dyDescent="0.25">
      <c r="C380" s="73"/>
      <c r="D380" s="14"/>
      <c r="E380" s="14"/>
    </row>
    <row r="381" spans="3:5" x14ac:dyDescent="0.25">
      <c r="C381" s="73"/>
      <c r="D381" s="14"/>
      <c r="E381" s="14"/>
    </row>
    <row r="382" spans="3:5" x14ac:dyDescent="0.25">
      <c r="C382" s="73"/>
      <c r="D382" s="14"/>
      <c r="E382" s="14"/>
    </row>
    <row r="383" spans="3:5" x14ac:dyDescent="0.25">
      <c r="C383" s="73"/>
      <c r="D383" s="14"/>
      <c r="E383" s="14"/>
    </row>
    <row r="384" spans="3:5" x14ac:dyDescent="0.25">
      <c r="C384" s="73"/>
      <c r="D384" s="14"/>
      <c r="E384" s="14"/>
    </row>
    <row r="385" spans="3:5" x14ac:dyDescent="0.25">
      <c r="C385" s="73"/>
      <c r="D385" s="14"/>
      <c r="E385" s="14"/>
    </row>
    <row r="386" spans="3:5" x14ac:dyDescent="0.25">
      <c r="C386" s="73"/>
      <c r="D386" s="14"/>
      <c r="E386" s="14"/>
    </row>
    <row r="387" spans="3:5" x14ac:dyDescent="0.25">
      <c r="C387" s="73"/>
      <c r="D387" s="14"/>
      <c r="E387" s="14"/>
    </row>
    <row r="388" spans="3:5" x14ac:dyDescent="0.25">
      <c r="C388" s="73"/>
      <c r="D388" s="14"/>
      <c r="E388" s="14"/>
    </row>
    <row r="389" spans="3:5" x14ac:dyDescent="0.25">
      <c r="C389" s="73"/>
      <c r="D389" s="14"/>
      <c r="E389" s="14"/>
    </row>
    <row r="390" spans="3:5" x14ac:dyDescent="0.25">
      <c r="C390" s="73"/>
      <c r="D390" s="14"/>
      <c r="E390" s="14"/>
    </row>
    <row r="391" spans="3:5" x14ac:dyDescent="0.25">
      <c r="C391" s="73"/>
      <c r="D391" s="14"/>
      <c r="E391" s="14"/>
    </row>
    <row r="392" spans="3:5" x14ac:dyDescent="0.25">
      <c r="C392" s="73"/>
      <c r="D392" s="14"/>
      <c r="E392" s="14"/>
    </row>
    <row r="393" spans="3:5" x14ac:dyDescent="0.25">
      <c r="C393" s="73"/>
      <c r="D393" s="14"/>
      <c r="E393" s="14"/>
    </row>
    <row r="394" spans="3:5" x14ac:dyDescent="0.25">
      <c r="C394" s="73"/>
      <c r="D394" s="14"/>
      <c r="E394" s="14"/>
    </row>
    <row r="395" spans="3:5" x14ac:dyDescent="0.25">
      <c r="C395" s="73"/>
      <c r="D395" s="14"/>
      <c r="E395" s="14"/>
    </row>
    <row r="396" spans="3:5" x14ac:dyDescent="0.25">
      <c r="C396" s="73"/>
      <c r="D396" s="14"/>
      <c r="E396" s="14"/>
    </row>
    <row r="397" spans="3:5" x14ac:dyDescent="0.25">
      <c r="C397" s="73"/>
      <c r="D397" s="14"/>
      <c r="E397" s="14"/>
    </row>
    <row r="398" spans="3:5" x14ac:dyDescent="0.25">
      <c r="C398" s="73"/>
      <c r="D398" s="14"/>
      <c r="E398" s="14"/>
    </row>
    <row r="399" spans="3:5" x14ac:dyDescent="0.25">
      <c r="C399" s="73"/>
      <c r="D399" s="14"/>
      <c r="E399" s="14"/>
    </row>
    <row r="400" spans="3:5" x14ac:dyDescent="0.25">
      <c r="C400" s="73"/>
      <c r="D400" s="14"/>
      <c r="E400" s="14"/>
    </row>
    <row r="401" spans="3:5" x14ac:dyDescent="0.25">
      <c r="C401" s="73"/>
      <c r="D401" s="14"/>
      <c r="E401" s="14"/>
    </row>
    <row r="402" spans="3:5" x14ac:dyDescent="0.25">
      <c r="C402" s="73"/>
      <c r="D402" s="14"/>
      <c r="E402" s="14"/>
    </row>
    <row r="403" spans="3:5" x14ac:dyDescent="0.25">
      <c r="C403" s="73"/>
      <c r="D403" s="14"/>
      <c r="E403" s="14"/>
    </row>
    <row r="404" spans="3:5" x14ac:dyDescent="0.25">
      <c r="C404" s="73"/>
      <c r="D404" s="14"/>
      <c r="E404" s="14"/>
    </row>
    <row r="405" spans="3:5" x14ac:dyDescent="0.25">
      <c r="C405" s="73"/>
      <c r="D405" s="14"/>
      <c r="E405" s="14"/>
    </row>
    <row r="406" spans="3:5" x14ac:dyDescent="0.25">
      <c r="C406" s="73"/>
      <c r="D406" s="14"/>
      <c r="E406" s="14"/>
    </row>
    <row r="407" spans="3:5" x14ac:dyDescent="0.25">
      <c r="C407" s="73"/>
      <c r="D407" s="14"/>
      <c r="E407" s="14"/>
    </row>
    <row r="408" spans="3:5" x14ac:dyDescent="0.25">
      <c r="C408" s="73"/>
      <c r="D408" s="14"/>
      <c r="E408" s="14"/>
    </row>
    <row r="409" spans="3:5" x14ac:dyDescent="0.25">
      <c r="C409" s="73"/>
      <c r="D409" s="14"/>
      <c r="E409" s="14"/>
    </row>
    <row r="410" spans="3:5" x14ac:dyDescent="0.25">
      <c r="C410" s="73"/>
      <c r="D410" s="14"/>
      <c r="E410" s="14"/>
    </row>
    <row r="411" spans="3:5" x14ac:dyDescent="0.25">
      <c r="C411" s="73"/>
      <c r="D411" s="14"/>
      <c r="E411" s="14"/>
    </row>
    <row r="412" spans="3:5" x14ac:dyDescent="0.25">
      <c r="C412" s="73"/>
      <c r="D412" s="14"/>
      <c r="E412" s="14"/>
    </row>
    <row r="413" spans="3:5" x14ac:dyDescent="0.25">
      <c r="C413" s="73"/>
      <c r="D413" s="14"/>
      <c r="E413" s="14"/>
    </row>
    <row r="414" spans="3:5" x14ac:dyDescent="0.25">
      <c r="C414" s="73"/>
      <c r="D414" s="14"/>
      <c r="E414" s="14"/>
    </row>
    <row r="415" spans="3:5" x14ac:dyDescent="0.25">
      <c r="C415" s="73"/>
      <c r="D415" s="14"/>
      <c r="E415" s="14"/>
    </row>
    <row r="416" spans="3:5" x14ac:dyDescent="0.25">
      <c r="C416" s="73"/>
      <c r="D416" s="14"/>
      <c r="E416" s="14"/>
    </row>
    <row r="417" spans="3:5" x14ac:dyDescent="0.25">
      <c r="C417" s="73"/>
      <c r="D417" s="14"/>
      <c r="E417" s="14"/>
    </row>
    <row r="418" spans="3:5" x14ac:dyDescent="0.25">
      <c r="C418" s="73"/>
      <c r="D418" s="14"/>
      <c r="E418" s="14"/>
    </row>
    <row r="419" spans="3:5" x14ac:dyDescent="0.25">
      <c r="C419" s="73"/>
      <c r="D419" s="14"/>
      <c r="E419" s="14"/>
    </row>
    <row r="420" spans="3:5" x14ac:dyDescent="0.25">
      <c r="C420" s="73"/>
      <c r="D420" s="14"/>
      <c r="E420" s="14"/>
    </row>
    <row r="421" spans="3:5" x14ac:dyDescent="0.25">
      <c r="C421" s="73"/>
      <c r="D421" s="14"/>
      <c r="E421" s="14"/>
    </row>
    <row r="422" spans="3:5" x14ac:dyDescent="0.25">
      <c r="C422" s="73"/>
      <c r="D422" s="14"/>
      <c r="E422" s="14"/>
    </row>
    <row r="423" spans="3:5" x14ac:dyDescent="0.25">
      <c r="C423" s="73"/>
      <c r="D423" s="14"/>
      <c r="E423" s="14"/>
    </row>
    <row r="424" spans="3:5" x14ac:dyDescent="0.25">
      <c r="C424" s="73"/>
      <c r="D424" s="14"/>
      <c r="E424" s="14"/>
    </row>
    <row r="425" spans="3:5" x14ac:dyDescent="0.25">
      <c r="C425" s="73"/>
      <c r="D425" s="14"/>
      <c r="E425" s="14"/>
    </row>
    <row r="426" spans="3:5" x14ac:dyDescent="0.25">
      <c r="C426" s="73"/>
      <c r="D426" s="14"/>
      <c r="E426" s="14"/>
    </row>
    <row r="427" spans="3:5" x14ac:dyDescent="0.25">
      <c r="C427" s="73"/>
      <c r="D427" s="14"/>
      <c r="E427" s="14"/>
    </row>
    <row r="428" spans="3:5" x14ac:dyDescent="0.25">
      <c r="C428" s="73"/>
      <c r="D428" s="14"/>
      <c r="E428" s="14"/>
    </row>
    <row r="429" spans="3:5" x14ac:dyDescent="0.25">
      <c r="C429" s="73"/>
      <c r="D429" s="14"/>
      <c r="E429" s="14"/>
    </row>
    <row r="430" spans="3:5" x14ac:dyDescent="0.25">
      <c r="C430" s="73"/>
      <c r="D430" s="14"/>
      <c r="E430" s="14"/>
    </row>
    <row r="431" spans="3:5" x14ac:dyDescent="0.25">
      <c r="C431" s="73"/>
      <c r="D431" s="14"/>
      <c r="E431" s="14"/>
    </row>
    <row r="432" spans="3:5" x14ac:dyDescent="0.25">
      <c r="C432" s="73"/>
      <c r="D432" s="14"/>
      <c r="E432" s="14"/>
    </row>
    <row r="433" spans="3:5" x14ac:dyDescent="0.25">
      <c r="C433" s="73"/>
      <c r="D433" s="14"/>
      <c r="E433" s="14"/>
    </row>
    <row r="434" spans="3:5" x14ac:dyDescent="0.25">
      <c r="C434" s="73"/>
      <c r="D434" s="14"/>
      <c r="E434" s="14"/>
    </row>
    <row r="435" spans="3:5" x14ac:dyDescent="0.25">
      <c r="C435" s="73"/>
      <c r="D435" s="14"/>
      <c r="E435" s="14"/>
    </row>
    <row r="436" spans="3:5" x14ac:dyDescent="0.25">
      <c r="C436" s="73"/>
      <c r="D436" s="14"/>
      <c r="E436" s="14"/>
    </row>
    <row r="437" spans="3:5" x14ac:dyDescent="0.25">
      <c r="C437" s="73"/>
      <c r="D437" s="14"/>
      <c r="E437" s="14"/>
    </row>
    <row r="438" spans="3:5" x14ac:dyDescent="0.25">
      <c r="C438" s="73"/>
      <c r="D438" s="14"/>
      <c r="E438" s="14"/>
    </row>
    <row r="439" spans="3:5" x14ac:dyDescent="0.25">
      <c r="C439" s="73"/>
      <c r="D439" s="14"/>
      <c r="E439" s="14"/>
    </row>
    <row r="440" spans="3:5" x14ac:dyDescent="0.25">
      <c r="C440" s="73"/>
      <c r="D440" s="14"/>
      <c r="E440" s="14"/>
    </row>
    <row r="441" spans="3:5" x14ac:dyDescent="0.25">
      <c r="C441" s="73"/>
      <c r="D441" s="14"/>
      <c r="E441" s="14"/>
    </row>
    <row r="442" spans="3:5" x14ac:dyDescent="0.25">
      <c r="C442" s="73"/>
      <c r="D442" s="14"/>
      <c r="E442" s="14"/>
    </row>
    <row r="443" spans="3:5" x14ac:dyDescent="0.25">
      <c r="C443" s="73"/>
      <c r="D443" s="14"/>
      <c r="E443" s="14"/>
    </row>
    <row r="444" spans="3:5" x14ac:dyDescent="0.25">
      <c r="C444" s="73"/>
      <c r="D444" s="14"/>
      <c r="E444" s="14"/>
    </row>
    <row r="445" spans="3:5" x14ac:dyDescent="0.25">
      <c r="C445" s="73"/>
      <c r="D445" s="14"/>
      <c r="E445" s="14"/>
    </row>
    <row r="446" spans="3:5" x14ac:dyDescent="0.25">
      <c r="C446" s="73"/>
      <c r="D446" s="14"/>
      <c r="E446" s="14"/>
    </row>
    <row r="447" spans="3:5" x14ac:dyDescent="0.25">
      <c r="C447" s="73"/>
      <c r="D447" s="14"/>
      <c r="E447" s="14"/>
    </row>
    <row r="448" spans="3:5" x14ac:dyDescent="0.25">
      <c r="C448" s="73"/>
      <c r="D448" s="14"/>
      <c r="E448" s="14"/>
    </row>
    <row r="449" spans="3:5" x14ac:dyDescent="0.25">
      <c r="C449" s="73"/>
      <c r="D449" s="14"/>
      <c r="E449" s="14"/>
    </row>
    <row r="450" spans="3:5" x14ac:dyDescent="0.25">
      <c r="C450" s="73"/>
      <c r="D450" s="14"/>
      <c r="E450" s="14"/>
    </row>
    <row r="451" spans="3:5" x14ac:dyDescent="0.25">
      <c r="C451" s="73"/>
      <c r="D451" s="14"/>
      <c r="E451" s="14"/>
    </row>
    <row r="452" spans="3:5" x14ac:dyDescent="0.25">
      <c r="C452" s="73"/>
      <c r="D452" s="14"/>
      <c r="E452" s="14"/>
    </row>
    <row r="453" spans="3:5" x14ac:dyDescent="0.25">
      <c r="C453" s="73"/>
      <c r="D453" s="14"/>
      <c r="E453" s="14"/>
    </row>
    <row r="454" spans="3:5" x14ac:dyDescent="0.25">
      <c r="C454" s="73"/>
      <c r="D454" s="14"/>
      <c r="E454" s="14"/>
    </row>
    <row r="455" spans="3:5" x14ac:dyDescent="0.25">
      <c r="C455" s="73"/>
      <c r="D455" s="14"/>
      <c r="E455" s="14"/>
    </row>
    <row r="456" spans="3:5" x14ac:dyDescent="0.25">
      <c r="C456" s="73"/>
      <c r="D456" s="14"/>
      <c r="E456" s="14"/>
    </row>
    <row r="457" spans="3:5" x14ac:dyDescent="0.25">
      <c r="C457" s="73"/>
      <c r="D457" s="14"/>
      <c r="E457" s="14"/>
    </row>
    <row r="458" spans="3:5" x14ac:dyDescent="0.25">
      <c r="C458" s="73"/>
      <c r="D458" s="14"/>
      <c r="E458" s="14"/>
    </row>
    <row r="459" spans="3:5" x14ac:dyDescent="0.25">
      <c r="C459" s="73"/>
      <c r="D459" s="14"/>
      <c r="E459" s="14"/>
    </row>
    <row r="460" spans="3:5" x14ac:dyDescent="0.25">
      <c r="C460" s="73"/>
      <c r="D460" s="14"/>
      <c r="E460" s="14"/>
    </row>
    <row r="461" spans="3:5" x14ac:dyDescent="0.25">
      <c r="C461" s="73"/>
      <c r="D461" s="14"/>
      <c r="E461" s="14"/>
    </row>
    <row r="462" spans="3:5" x14ac:dyDescent="0.25">
      <c r="C462" s="73"/>
      <c r="D462" s="14"/>
      <c r="E462" s="14"/>
    </row>
    <row r="463" spans="3:5" x14ac:dyDescent="0.25">
      <c r="C463" s="73"/>
      <c r="D463" s="14"/>
      <c r="E463" s="14"/>
    </row>
    <row r="464" spans="3:5" x14ac:dyDescent="0.25">
      <c r="C464" s="73"/>
      <c r="D464" s="14"/>
      <c r="E464" s="14"/>
    </row>
    <row r="465" spans="3:5" x14ac:dyDescent="0.25">
      <c r="C465" s="73"/>
      <c r="D465" s="14"/>
      <c r="E465" s="14"/>
    </row>
    <row r="466" spans="3:5" x14ac:dyDescent="0.25">
      <c r="C466" s="73"/>
      <c r="D466" s="14"/>
      <c r="E466" s="14"/>
    </row>
    <row r="467" spans="3:5" x14ac:dyDescent="0.25">
      <c r="C467" s="73"/>
      <c r="D467" s="14"/>
      <c r="E467" s="14"/>
    </row>
    <row r="468" spans="3:5" x14ac:dyDescent="0.25">
      <c r="C468" s="73"/>
      <c r="D468" s="14"/>
      <c r="E468" s="14"/>
    </row>
    <row r="469" spans="3:5" x14ac:dyDescent="0.25">
      <c r="C469" s="73"/>
      <c r="D469" s="14"/>
      <c r="E469" s="14"/>
    </row>
    <row r="470" spans="3:5" x14ac:dyDescent="0.25">
      <c r="C470" s="73"/>
      <c r="D470" s="14"/>
      <c r="E470" s="14"/>
    </row>
    <row r="471" spans="3:5" x14ac:dyDescent="0.25">
      <c r="C471" s="73"/>
      <c r="D471" s="14"/>
      <c r="E471" s="14"/>
    </row>
    <row r="472" spans="3:5" x14ac:dyDescent="0.25">
      <c r="C472" s="73"/>
      <c r="D472" s="14"/>
      <c r="E472" s="14"/>
    </row>
    <row r="473" spans="3:5" x14ac:dyDescent="0.25">
      <c r="C473" s="73"/>
      <c r="D473" s="14"/>
      <c r="E473" s="14"/>
    </row>
    <row r="474" spans="3:5" x14ac:dyDescent="0.25">
      <c r="C474" s="73"/>
      <c r="D474" s="14"/>
      <c r="E474" s="14"/>
    </row>
    <row r="475" spans="3:5" x14ac:dyDescent="0.25">
      <c r="C475" s="73"/>
      <c r="D475" s="14"/>
      <c r="E475" s="14"/>
    </row>
    <row r="476" spans="3:5" x14ac:dyDescent="0.25">
      <c r="C476" s="73"/>
      <c r="D476" s="14"/>
      <c r="E476" s="14"/>
    </row>
    <row r="477" spans="3:5" x14ac:dyDescent="0.25">
      <c r="C477" s="73"/>
      <c r="D477" s="14"/>
      <c r="E477" s="14"/>
    </row>
    <row r="478" spans="3:5" x14ac:dyDescent="0.25">
      <c r="C478" s="73"/>
      <c r="D478" s="14"/>
      <c r="E478" s="14"/>
    </row>
    <row r="479" spans="3:5" x14ac:dyDescent="0.25">
      <c r="C479" s="73"/>
      <c r="D479" s="14"/>
      <c r="E479" s="14"/>
    </row>
    <row r="480" spans="3:5" x14ac:dyDescent="0.25">
      <c r="C480" s="73"/>
      <c r="D480" s="14"/>
      <c r="E480" s="14"/>
    </row>
    <row r="481" spans="3:5" x14ac:dyDescent="0.25">
      <c r="C481" s="73"/>
      <c r="D481" s="14"/>
      <c r="E481" s="14"/>
    </row>
    <row r="482" spans="3:5" x14ac:dyDescent="0.25">
      <c r="C482" s="73"/>
      <c r="D482" s="14"/>
      <c r="E482" s="14"/>
    </row>
    <row r="483" spans="3:5" x14ac:dyDescent="0.25">
      <c r="C483" s="73"/>
      <c r="D483" s="14"/>
      <c r="E483" s="14"/>
    </row>
    <row r="484" spans="3:5" x14ac:dyDescent="0.25">
      <c r="C484" s="73"/>
      <c r="D484" s="14"/>
      <c r="E484" s="14"/>
    </row>
    <row r="485" spans="3:5" x14ac:dyDescent="0.25">
      <c r="C485" s="73"/>
      <c r="D485" s="14"/>
      <c r="E485" s="14"/>
    </row>
    <row r="486" spans="3:5" x14ac:dyDescent="0.25">
      <c r="C486" s="73"/>
      <c r="D486" s="14"/>
      <c r="E486" s="14"/>
    </row>
    <row r="487" spans="3:5" x14ac:dyDescent="0.25">
      <c r="C487" s="73"/>
      <c r="D487" s="14"/>
      <c r="E487" s="14"/>
    </row>
    <row r="488" spans="3:5" x14ac:dyDescent="0.25">
      <c r="C488" s="73"/>
      <c r="D488" s="14"/>
      <c r="E488" s="14"/>
    </row>
    <row r="489" spans="3:5" x14ac:dyDescent="0.25">
      <c r="C489" s="73"/>
      <c r="D489" s="14"/>
      <c r="E489" s="14"/>
    </row>
    <row r="490" spans="3:5" x14ac:dyDescent="0.25">
      <c r="C490" s="73"/>
      <c r="D490" s="14"/>
      <c r="E490" s="14"/>
    </row>
    <row r="491" spans="3:5" x14ac:dyDescent="0.25">
      <c r="C491" s="73"/>
      <c r="D491" s="14"/>
      <c r="E491" s="14"/>
    </row>
    <row r="492" spans="3:5" x14ac:dyDescent="0.25">
      <c r="C492" s="73"/>
      <c r="D492" s="14"/>
      <c r="E492" s="14"/>
    </row>
    <row r="493" spans="3:5" x14ac:dyDescent="0.25">
      <c r="C493" s="73"/>
      <c r="D493" s="14"/>
      <c r="E493" s="14"/>
    </row>
    <row r="494" spans="3:5" x14ac:dyDescent="0.25">
      <c r="C494" s="73"/>
      <c r="D494" s="14"/>
      <c r="E494" s="14"/>
    </row>
    <row r="495" spans="3:5" x14ac:dyDescent="0.25">
      <c r="C495" s="73"/>
      <c r="D495" s="14"/>
      <c r="E495" s="14"/>
    </row>
    <row r="496" spans="3:5" x14ac:dyDescent="0.25">
      <c r="C496" s="73"/>
      <c r="D496" s="14"/>
      <c r="E496" s="14"/>
    </row>
    <row r="497" spans="3:5" x14ac:dyDescent="0.25">
      <c r="C497" s="73"/>
      <c r="D497" s="14"/>
      <c r="E497" s="14"/>
    </row>
    <row r="498" spans="3:5" x14ac:dyDescent="0.25">
      <c r="C498" s="73"/>
      <c r="D498" s="14"/>
      <c r="E498" s="14"/>
    </row>
    <row r="499" spans="3:5" x14ac:dyDescent="0.25">
      <c r="C499" s="73"/>
      <c r="D499" s="14"/>
      <c r="E499" s="14"/>
    </row>
    <row r="500" spans="3:5" x14ac:dyDescent="0.25">
      <c r="C500" s="73"/>
      <c r="D500" s="14"/>
      <c r="E500" s="14"/>
    </row>
    <row r="501" spans="3:5" x14ac:dyDescent="0.25">
      <c r="C501" s="73"/>
      <c r="D501" s="14"/>
      <c r="E501" s="14"/>
    </row>
    <row r="502" spans="3:5" x14ac:dyDescent="0.25">
      <c r="C502" s="73"/>
      <c r="D502" s="14"/>
      <c r="E502" s="14"/>
    </row>
    <row r="503" spans="3:5" x14ac:dyDescent="0.25">
      <c r="C503" s="73"/>
      <c r="D503" s="14"/>
      <c r="E503" s="14"/>
    </row>
    <row r="504" spans="3:5" x14ac:dyDescent="0.25">
      <c r="C504" s="73"/>
      <c r="D504" s="14"/>
      <c r="E504" s="14"/>
    </row>
    <row r="505" spans="3:5" x14ac:dyDescent="0.25">
      <c r="C505" s="73"/>
      <c r="D505" s="14"/>
      <c r="E505" s="14"/>
    </row>
    <row r="506" spans="3:5" x14ac:dyDescent="0.25">
      <c r="C506" s="73"/>
      <c r="D506" s="14"/>
      <c r="E506" s="14"/>
    </row>
    <row r="507" spans="3:5" x14ac:dyDescent="0.25">
      <c r="C507" s="73"/>
      <c r="D507" s="14"/>
      <c r="E507" s="14"/>
    </row>
    <row r="508" spans="3:5" x14ac:dyDescent="0.25">
      <c r="C508" s="73"/>
      <c r="D508" s="14"/>
      <c r="E508" s="14"/>
    </row>
    <row r="509" spans="3:5" x14ac:dyDescent="0.25">
      <c r="C509" s="73"/>
      <c r="D509" s="14"/>
      <c r="E509" s="14"/>
    </row>
    <row r="510" spans="3:5" x14ac:dyDescent="0.25">
      <c r="C510" s="73"/>
      <c r="D510" s="14"/>
      <c r="E510" s="14"/>
    </row>
    <row r="511" spans="3:5" x14ac:dyDescent="0.25">
      <c r="C511" s="73"/>
      <c r="D511" s="14"/>
      <c r="E511" s="14"/>
    </row>
    <row r="512" spans="3:5" x14ac:dyDescent="0.25">
      <c r="C512" s="73"/>
      <c r="D512" s="14"/>
      <c r="E512" s="14"/>
    </row>
    <row r="513" spans="3:5" x14ac:dyDescent="0.25">
      <c r="C513" s="73"/>
      <c r="D513" s="14"/>
      <c r="E513" s="14"/>
    </row>
    <row r="514" spans="3:5" x14ac:dyDescent="0.25">
      <c r="C514" s="73"/>
      <c r="D514" s="14"/>
      <c r="E514" s="14"/>
    </row>
    <row r="515" spans="3:5" x14ac:dyDescent="0.25">
      <c r="C515" s="73"/>
      <c r="D515" s="14"/>
      <c r="E515" s="14"/>
    </row>
    <row r="516" spans="3:5" x14ac:dyDescent="0.25">
      <c r="C516" s="73"/>
      <c r="D516" s="14"/>
      <c r="E516" s="14"/>
    </row>
    <row r="517" spans="3:5" x14ac:dyDescent="0.25">
      <c r="C517" s="73"/>
      <c r="D517" s="14"/>
      <c r="E517" s="14"/>
    </row>
    <row r="518" spans="3:5" x14ac:dyDescent="0.25">
      <c r="C518" s="73"/>
      <c r="D518" s="14"/>
      <c r="E518" s="14"/>
    </row>
    <row r="519" spans="3:5" x14ac:dyDescent="0.25">
      <c r="C519" s="73"/>
      <c r="D519" s="14"/>
      <c r="E519" s="14"/>
    </row>
    <row r="520" spans="3:5" x14ac:dyDescent="0.25">
      <c r="C520" s="73"/>
      <c r="D520" s="14"/>
      <c r="E520" s="14"/>
    </row>
    <row r="521" spans="3:5" x14ac:dyDescent="0.25">
      <c r="C521" s="73"/>
      <c r="D521" s="14"/>
      <c r="E521" s="14"/>
    </row>
    <row r="522" spans="3:5" x14ac:dyDescent="0.25">
      <c r="C522" s="73"/>
      <c r="D522" s="14"/>
      <c r="E522" s="14"/>
    </row>
    <row r="523" spans="3:5" x14ac:dyDescent="0.25">
      <c r="C523" s="73"/>
      <c r="D523" s="14"/>
      <c r="E523" s="14"/>
    </row>
    <row r="524" spans="3:5" x14ac:dyDescent="0.25">
      <c r="C524" s="73"/>
      <c r="D524" s="14"/>
      <c r="E524" s="14"/>
    </row>
    <row r="525" spans="3:5" x14ac:dyDescent="0.25">
      <c r="C525" s="73"/>
      <c r="D525" s="14"/>
      <c r="E525" s="14"/>
    </row>
    <row r="526" spans="3:5" x14ac:dyDescent="0.25">
      <c r="C526" s="73"/>
      <c r="D526" s="14"/>
      <c r="E526" s="14"/>
    </row>
    <row r="527" spans="3:5" x14ac:dyDescent="0.25">
      <c r="C527" s="73"/>
      <c r="D527" s="14"/>
      <c r="E527" s="14"/>
    </row>
    <row r="528" spans="3:5" x14ac:dyDescent="0.25">
      <c r="C528" s="73"/>
      <c r="D528" s="14"/>
      <c r="E528" s="14"/>
    </row>
    <row r="529" spans="3:5" x14ac:dyDescent="0.25">
      <c r="C529" s="73"/>
      <c r="D529" s="14"/>
      <c r="E529" s="14"/>
    </row>
    <row r="530" spans="3:5" x14ac:dyDescent="0.25">
      <c r="C530" s="73"/>
      <c r="D530" s="14"/>
      <c r="E530" s="14"/>
    </row>
    <row r="531" spans="3:5" x14ac:dyDescent="0.25">
      <c r="C531" s="73"/>
      <c r="D531" s="14"/>
      <c r="E531" s="14"/>
    </row>
    <row r="532" spans="3:5" x14ac:dyDescent="0.25">
      <c r="C532" s="73"/>
      <c r="D532" s="14"/>
      <c r="E532" s="14"/>
    </row>
    <row r="533" spans="3:5" x14ac:dyDescent="0.25">
      <c r="C533" s="73"/>
      <c r="D533" s="14"/>
      <c r="E533" s="14"/>
    </row>
    <row r="534" spans="3:5" x14ac:dyDescent="0.25">
      <c r="C534" s="73"/>
      <c r="D534" s="14"/>
      <c r="E534" s="14"/>
    </row>
    <row r="535" spans="3:5" x14ac:dyDescent="0.25">
      <c r="C535" s="73"/>
      <c r="D535" s="14"/>
      <c r="E535" s="14"/>
    </row>
    <row r="536" spans="3:5" x14ac:dyDescent="0.25">
      <c r="C536" s="73"/>
      <c r="D536" s="14"/>
      <c r="E536" s="14"/>
    </row>
    <row r="537" spans="3:5" x14ac:dyDescent="0.25">
      <c r="C537" s="73"/>
      <c r="D537" s="14"/>
      <c r="E537" s="14"/>
    </row>
    <row r="538" spans="3:5" x14ac:dyDescent="0.25">
      <c r="C538" s="73"/>
      <c r="D538" s="14"/>
      <c r="E538" s="14"/>
    </row>
    <row r="539" spans="3:5" x14ac:dyDescent="0.25">
      <c r="C539" s="73"/>
      <c r="D539" s="14"/>
      <c r="E539" s="14"/>
    </row>
    <row r="540" spans="3:5" x14ac:dyDescent="0.25">
      <c r="C540" s="73"/>
      <c r="D540" s="14"/>
      <c r="E540" s="14"/>
    </row>
    <row r="541" spans="3:5" x14ac:dyDescent="0.25">
      <c r="C541" s="73"/>
      <c r="D541" s="14"/>
      <c r="E541" s="14"/>
    </row>
    <row r="542" spans="3:5" x14ac:dyDescent="0.25">
      <c r="C542" s="73"/>
      <c r="D542" s="14"/>
      <c r="E542" s="14"/>
    </row>
    <row r="543" spans="3:5" x14ac:dyDescent="0.25">
      <c r="C543" s="73"/>
      <c r="D543" s="14"/>
      <c r="E543" s="14"/>
    </row>
    <row r="544" spans="3:5" x14ac:dyDescent="0.25">
      <c r="C544" s="73"/>
      <c r="D544" s="14"/>
      <c r="E544" s="14"/>
    </row>
    <row r="545" spans="3:5" x14ac:dyDescent="0.25">
      <c r="C545" s="73"/>
      <c r="D545" s="14"/>
      <c r="E545" s="14"/>
    </row>
    <row r="546" spans="3:5" x14ac:dyDescent="0.25">
      <c r="C546" s="73"/>
      <c r="D546" s="14"/>
      <c r="E546" s="14"/>
    </row>
    <row r="547" spans="3:5" x14ac:dyDescent="0.25">
      <c r="C547" s="73"/>
      <c r="D547" s="14"/>
      <c r="E547" s="14"/>
    </row>
    <row r="548" spans="3:5" x14ac:dyDescent="0.25">
      <c r="C548" s="73"/>
      <c r="D548" s="14"/>
      <c r="E548" s="14"/>
    </row>
    <row r="549" spans="3:5" x14ac:dyDescent="0.25">
      <c r="C549" s="73"/>
      <c r="D549" s="14"/>
      <c r="E549" s="14"/>
    </row>
    <row r="550" spans="3:5" x14ac:dyDescent="0.25">
      <c r="C550" s="73"/>
      <c r="D550" s="14"/>
      <c r="E550" s="14"/>
    </row>
    <row r="551" spans="3:5" x14ac:dyDescent="0.25">
      <c r="C551" s="73"/>
      <c r="D551" s="14"/>
      <c r="E551" s="14"/>
    </row>
    <row r="552" spans="3:5" x14ac:dyDescent="0.25">
      <c r="C552" s="73"/>
      <c r="D552" s="14"/>
      <c r="E552" s="14"/>
    </row>
    <row r="553" spans="3:5" x14ac:dyDescent="0.25">
      <c r="C553" s="73"/>
      <c r="D553" s="14"/>
      <c r="E553" s="14"/>
    </row>
    <row r="554" spans="3:5" x14ac:dyDescent="0.25">
      <c r="C554" s="73"/>
      <c r="D554" s="14"/>
      <c r="E554" s="14"/>
    </row>
    <row r="555" spans="3:5" x14ac:dyDescent="0.25">
      <c r="C555" s="73"/>
      <c r="D555" s="14"/>
      <c r="E555" s="14"/>
    </row>
    <row r="556" spans="3:5" x14ac:dyDescent="0.25">
      <c r="C556" s="73"/>
      <c r="D556" s="14"/>
      <c r="E556" s="14"/>
    </row>
    <row r="557" spans="3:5" x14ac:dyDescent="0.25">
      <c r="C557" s="73"/>
      <c r="D557" s="14"/>
      <c r="E557" s="14"/>
    </row>
    <row r="558" spans="3:5" x14ac:dyDescent="0.25">
      <c r="C558" s="73"/>
      <c r="D558" s="14"/>
      <c r="E558" s="14"/>
    </row>
    <row r="559" spans="3:5" x14ac:dyDescent="0.25">
      <c r="C559" s="73"/>
      <c r="D559" s="14"/>
      <c r="E559" s="14"/>
    </row>
    <row r="560" spans="3:5" x14ac:dyDescent="0.25">
      <c r="C560" s="73"/>
      <c r="D560" s="14"/>
      <c r="E560" s="14"/>
    </row>
    <row r="561" spans="3:5" x14ac:dyDescent="0.25">
      <c r="C561" s="73"/>
      <c r="D561" s="14"/>
      <c r="E561" s="14"/>
    </row>
    <row r="562" spans="3:5" x14ac:dyDescent="0.25">
      <c r="C562" s="73"/>
      <c r="D562" s="14"/>
      <c r="E562" s="14"/>
    </row>
    <row r="563" spans="3:5" x14ac:dyDescent="0.25">
      <c r="C563" s="73"/>
      <c r="D563" s="14"/>
      <c r="E563" s="14"/>
    </row>
    <row r="564" spans="3:5" x14ac:dyDescent="0.25">
      <c r="C564" s="73"/>
      <c r="D564" s="14"/>
      <c r="E564" s="14"/>
    </row>
    <row r="565" spans="3:5" x14ac:dyDescent="0.25">
      <c r="C565" s="73"/>
      <c r="D565" s="14"/>
      <c r="E565" s="14"/>
    </row>
    <row r="566" spans="3:5" x14ac:dyDescent="0.25">
      <c r="C566" s="73"/>
      <c r="D566" s="14"/>
      <c r="E566" s="14"/>
    </row>
    <row r="567" spans="3:5" x14ac:dyDescent="0.25">
      <c r="C567" s="73"/>
      <c r="D567" s="14"/>
      <c r="E567" s="14"/>
    </row>
    <row r="568" spans="3:5" x14ac:dyDescent="0.25">
      <c r="C568" s="73"/>
      <c r="D568" s="14"/>
      <c r="E568" s="14"/>
    </row>
    <row r="569" spans="3:5" x14ac:dyDescent="0.25">
      <c r="C569" s="73"/>
      <c r="D569" s="14"/>
      <c r="E569" s="14"/>
    </row>
    <row r="570" spans="3:5" x14ac:dyDescent="0.25">
      <c r="C570" s="73"/>
      <c r="D570" s="14"/>
      <c r="E570" s="14"/>
    </row>
    <row r="571" spans="3:5" x14ac:dyDescent="0.25">
      <c r="C571" s="73"/>
      <c r="D571" s="14"/>
      <c r="E571" s="14"/>
    </row>
    <row r="572" spans="3:5" x14ac:dyDescent="0.25">
      <c r="C572" s="73"/>
      <c r="D572" s="14"/>
      <c r="E572" s="14"/>
    </row>
    <row r="573" spans="3:5" x14ac:dyDescent="0.25">
      <c r="C573" s="73"/>
      <c r="D573" s="14"/>
      <c r="E573" s="14"/>
    </row>
    <row r="574" spans="3:5" x14ac:dyDescent="0.25">
      <c r="C574" s="73"/>
      <c r="D574" s="14"/>
      <c r="E574" s="14"/>
    </row>
    <row r="575" spans="3:5" x14ac:dyDescent="0.25">
      <c r="C575" s="73"/>
      <c r="D575" s="14"/>
      <c r="E575" s="14"/>
    </row>
    <row r="576" spans="3:5" x14ac:dyDescent="0.25">
      <c r="C576" s="73"/>
      <c r="D576" s="14"/>
      <c r="E576" s="14"/>
    </row>
    <row r="577" spans="3:5" x14ac:dyDescent="0.25">
      <c r="C577" s="73"/>
      <c r="D577" s="14"/>
      <c r="E577" s="14"/>
    </row>
    <row r="578" spans="3:5" x14ac:dyDescent="0.25">
      <c r="C578" s="73"/>
      <c r="D578" s="14"/>
      <c r="E578" s="14"/>
    </row>
    <row r="579" spans="3:5" x14ac:dyDescent="0.25">
      <c r="C579" s="73"/>
      <c r="D579" s="14"/>
      <c r="E579" s="14"/>
    </row>
    <row r="580" spans="3:5" x14ac:dyDescent="0.25">
      <c r="C580" s="73"/>
      <c r="D580" s="14"/>
      <c r="E580" s="14"/>
    </row>
    <row r="581" spans="3:5" x14ac:dyDescent="0.25">
      <c r="C581" s="73"/>
      <c r="D581" s="14"/>
      <c r="E581" s="14"/>
    </row>
    <row r="582" spans="3:5" x14ac:dyDescent="0.25">
      <c r="C582" s="73"/>
      <c r="D582" s="14"/>
      <c r="E582" s="14"/>
    </row>
    <row r="583" spans="3:5" x14ac:dyDescent="0.25">
      <c r="C583" s="73"/>
      <c r="D583" s="14"/>
      <c r="E583" s="14"/>
    </row>
    <row r="584" spans="3:5" x14ac:dyDescent="0.25">
      <c r="C584" s="73"/>
      <c r="D584" s="14"/>
      <c r="E584" s="14"/>
    </row>
    <row r="585" spans="3:5" x14ac:dyDescent="0.25">
      <c r="C585" s="73"/>
      <c r="D585" s="14"/>
      <c r="E585" s="14"/>
    </row>
    <row r="586" spans="3:5" x14ac:dyDescent="0.25">
      <c r="C586" s="73"/>
      <c r="D586" s="14"/>
      <c r="E586" s="14"/>
    </row>
    <row r="587" spans="3:5" x14ac:dyDescent="0.25">
      <c r="C587" s="73"/>
      <c r="D587" s="14"/>
      <c r="E587" s="14"/>
    </row>
    <row r="588" spans="3:5" x14ac:dyDescent="0.25">
      <c r="C588" s="73"/>
      <c r="D588" s="14"/>
      <c r="E588" s="14"/>
    </row>
    <row r="589" spans="3:5" x14ac:dyDescent="0.25">
      <c r="C589" s="73"/>
      <c r="D589" s="14"/>
      <c r="E589" s="14"/>
    </row>
    <row r="590" spans="3:5" x14ac:dyDescent="0.25">
      <c r="C590" s="73"/>
      <c r="D590" s="14"/>
      <c r="E590" s="14"/>
    </row>
    <row r="591" spans="3:5" x14ac:dyDescent="0.25">
      <c r="C591" s="73"/>
      <c r="D591" s="14"/>
      <c r="E591" s="14"/>
    </row>
    <row r="592" spans="3:5" x14ac:dyDescent="0.25">
      <c r="C592" s="73"/>
      <c r="D592" s="14"/>
      <c r="E592" s="14"/>
    </row>
    <row r="593" spans="3:5" x14ac:dyDescent="0.25">
      <c r="C593" s="73"/>
      <c r="D593" s="14"/>
      <c r="E593" s="14"/>
    </row>
    <row r="594" spans="3:5" x14ac:dyDescent="0.25">
      <c r="C594" s="73"/>
      <c r="D594" s="14"/>
      <c r="E594" s="14"/>
    </row>
    <row r="595" spans="3:5" x14ac:dyDescent="0.25">
      <c r="C595" s="73"/>
      <c r="D595" s="14"/>
      <c r="E595" s="14"/>
    </row>
    <row r="596" spans="3:5" x14ac:dyDescent="0.25">
      <c r="C596" s="73"/>
      <c r="D596" s="14"/>
      <c r="E596" s="14"/>
    </row>
    <row r="597" spans="3:5" x14ac:dyDescent="0.25">
      <c r="C597" s="73"/>
      <c r="D597" s="14"/>
      <c r="E597" s="14"/>
    </row>
    <row r="598" spans="3:5" x14ac:dyDescent="0.25">
      <c r="C598" s="73"/>
      <c r="D598" s="14"/>
      <c r="E598" s="14"/>
    </row>
    <row r="599" spans="3:5" x14ac:dyDescent="0.25">
      <c r="C599" s="73"/>
      <c r="D599" s="14"/>
      <c r="E599" s="14"/>
    </row>
    <row r="600" spans="3:5" x14ac:dyDescent="0.25">
      <c r="C600" s="73"/>
      <c r="D600" s="14"/>
      <c r="E600" s="14"/>
    </row>
    <row r="601" spans="3:5" x14ac:dyDescent="0.25">
      <c r="C601" s="73"/>
      <c r="D601" s="14"/>
      <c r="E601" s="14"/>
    </row>
    <row r="602" spans="3:5" x14ac:dyDescent="0.25">
      <c r="C602" s="73"/>
      <c r="D602" s="14"/>
      <c r="E602" s="14"/>
    </row>
    <row r="603" spans="3:5" x14ac:dyDescent="0.25">
      <c r="C603" s="73"/>
      <c r="D603" s="14"/>
      <c r="E603" s="14"/>
    </row>
    <row r="604" spans="3:5" x14ac:dyDescent="0.25">
      <c r="C604" s="73"/>
      <c r="D604" s="14"/>
      <c r="E604" s="14"/>
    </row>
    <row r="605" spans="3:5" x14ac:dyDescent="0.25">
      <c r="C605" s="73"/>
      <c r="D605" s="14"/>
      <c r="E605" s="14"/>
    </row>
    <row r="606" spans="3:5" x14ac:dyDescent="0.25">
      <c r="C606" s="73"/>
      <c r="D606" s="14"/>
      <c r="E606" s="14"/>
    </row>
    <row r="607" spans="3:5" x14ac:dyDescent="0.25">
      <c r="C607" s="73"/>
      <c r="D607" s="14"/>
      <c r="E607" s="14"/>
    </row>
    <row r="608" spans="3:5" x14ac:dyDescent="0.25">
      <c r="C608" s="73"/>
      <c r="D608" s="14"/>
      <c r="E608" s="14"/>
    </row>
    <row r="609" spans="3:5" x14ac:dyDescent="0.25">
      <c r="C609" s="73"/>
      <c r="D609" s="14"/>
      <c r="E609" s="14"/>
    </row>
    <row r="610" spans="3:5" x14ac:dyDescent="0.25">
      <c r="C610" s="73"/>
      <c r="D610" s="14"/>
      <c r="E610" s="14"/>
    </row>
    <row r="611" spans="3:5" x14ac:dyDescent="0.25">
      <c r="C611" s="73"/>
      <c r="D611" s="14"/>
      <c r="E611" s="14"/>
    </row>
    <row r="612" spans="3:5" x14ac:dyDescent="0.25">
      <c r="C612" s="73"/>
      <c r="D612" s="14"/>
      <c r="E612" s="14"/>
    </row>
    <row r="613" spans="3:5" x14ac:dyDescent="0.25">
      <c r="C613" s="73"/>
      <c r="D613" s="14"/>
      <c r="E613" s="14"/>
    </row>
    <row r="614" spans="3:5" x14ac:dyDescent="0.25">
      <c r="C614" s="73"/>
      <c r="D614" s="14"/>
      <c r="E614" s="14"/>
    </row>
    <row r="615" spans="3:5" x14ac:dyDescent="0.25">
      <c r="C615" s="73"/>
      <c r="D615" s="14"/>
      <c r="E615" s="14"/>
    </row>
    <row r="616" spans="3:5" x14ac:dyDescent="0.25">
      <c r="C616" s="73"/>
      <c r="D616" s="14"/>
      <c r="E616" s="14"/>
    </row>
    <row r="617" spans="3:5" x14ac:dyDescent="0.25">
      <c r="C617" s="73"/>
      <c r="D617" s="14"/>
      <c r="E617" s="14"/>
    </row>
    <row r="618" spans="3:5" x14ac:dyDescent="0.25">
      <c r="C618" s="73"/>
      <c r="D618" s="14"/>
      <c r="E618" s="14"/>
    </row>
    <row r="619" spans="3:5" x14ac:dyDescent="0.25">
      <c r="C619" s="73"/>
      <c r="D619" s="14"/>
      <c r="E619" s="14"/>
    </row>
    <row r="620" spans="3:5" x14ac:dyDescent="0.25">
      <c r="C620" s="73"/>
      <c r="D620" s="14"/>
      <c r="E620" s="14"/>
    </row>
    <row r="621" spans="3:5" x14ac:dyDescent="0.25">
      <c r="C621" s="73"/>
      <c r="D621" s="14"/>
      <c r="E621" s="14"/>
    </row>
    <row r="622" spans="3:5" x14ac:dyDescent="0.25">
      <c r="C622" s="73"/>
      <c r="D622" s="14"/>
      <c r="E622" s="14"/>
    </row>
    <row r="623" spans="3:5" x14ac:dyDescent="0.25">
      <c r="C623" s="73"/>
      <c r="D623" s="14"/>
      <c r="E623" s="14"/>
    </row>
    <row r="624" spans="3:5" x14ac:dyDescent="0.25">
      <c r="C624" s="73"/>
      <c r="D624" s="14"/>
      <c r="E624" s="14"/>
    </row>
    <row r="625" spans="3:5" x14ac:dyDescent="0.25">
      <c r="C625" s="73"/>
      <c r="D625" s="14"/>
      <c r="E625" s="14"/>
    </row>
    <row r="626" spans="3:5" x14ac:dyDescent="0.25">
      <c r="C626" s="73"/>
      <c r="D626" s="14"/>
      <c r="E626" s="14"/>
    </row>
    <row r="627" spans="3:5" x14ac:dyDescent="0.25">
      <c r="C627" s="73"/>
      <c r="D627" s="14"/>
      <c r="E627" s="14"/>
    </row>
    <row r="628" spans="3:5" x14ac:dyDescent="0.25">
      <c r="C628" s="73"/>
      <c r="D628" s="14"/>
      <c r="E628" s="14"/>
    </row>
    <row r="629" spans="3:5" x14ac:dyDescent="0.25">
      <c r="C629" s="73"/>
      <c r="D629" s="14"/>
      <c r="E629" s="14"/>
    </row>
    <row r="630" spans="3:5" x14ac:dyDescent="0.25">
      <c r="C630" s="73"/>
      <c r="D630" s="14"/>
      <c r="E630" s="14"/>
    </row>
    <row r="631" spans="3:5" x14ac:dyDescent="0.25">
      <c r="C631" s="73"/>
      <c r="D631" s="14"/>
      <c r="E631" s="14"/>
    </row>
    <row r="632" spans="3:5" x14ac:dyDescent="0.25">
      <c r="C632" s="73"/>
      <c r="D632" s="14"/>
      <c r="E632" s="14"/>
    </row>
    <row r="633" spans="3:5" x14ac:dyDescent="0.25">
      <c r="C633" s="73"/>
      <c r="D633" s="14"/>
      <c r="E633" s="14"/>
    </row>
    <row r="634" spans="3:5" x14ac:dyDescent="0.25">
      <c r="C634" s="73"/>
      <c r="D634" s="14"/>
      <c r="E634" s="14"/>
    </row>
    <row r="635" spans="3:5" x14ac:dyDescent="0.25">
      <c r="C635" s="73"/>
      <c r="D635" s="14"/>
      <c r="E635" s="14"/>
    </row>
    <row r="636" spans="3:5" x14ac:dyDescent="0.25">
      <c r="C636" s="73"/>
      <c r="D636" s="14"/>
      <c r="E636" s="14"/>
    </row>
    <row r="637" spans="3:5" x14ac:dyDescent="0.25">
      <c r="C637" s="73"/>
      <c r="D637" s="14"/>
      <c r="E637" s="14"/>
    </row>
    <row r="638" spans="3:5" x14ac:dyDescent="0.25">
      <c r="C638" s="73"/>
      <c r="D638" s="14"/>
      <c r="E638" s="14"/>
    </row>
    <row r="639" spans="3:5" x14ac:dyDescent="0.25">
      <c r="C639" s="73"/>
      <c r="D639" s="14"/>
      <c r="E639" s="14"/>
    </row>
    <row r="640" spans="3:5" x14ac:dyDescent="0.25">
      <c r="C640" s="73"/>
      <c r="D640" s="14"/>
      <c r="E640" s="14"/>
    </row>
    <row r="641" spans="3:5" x14ac:dyDescent="0.25">
      <c r="C641" s="73"/>
      <c r="D641" s="14"/>
      <c r="E641" s="14"/>
    </row>
    <row r="642" spans="3:5" x14ac:dyDescent="0.25">
      <c r="C642" s="73"/>
      <c r="D642" s="14"/>
      <c r="E642" s="14"/>
    </row>
    <row r="643" spans="3:5" x14ac:dyDescent="0.25">
      <c r="C643" s="73"/>
      <c r="D643" s="14"/>
      <c r="E643" s="14"/>
    </row>
    <row r="644" spans="3:5" x14ac:dyDescent="0.25">
      <c r="C644" s="73"/>
      <c r="D644" s="14"/>
      <c r="E644" s="14"/>
    </row>
    <row r="645" spans="3:5" x14ac:dyDescent="0.25">
      <c r="C645" s="73"/>
      <c r="D645" s="14"/>
      <c r="E645" s="14"/>
    </row>
    <row r="646" spans="3:5" x14ac:dyDescent="0.25">
      <c r="C646" s="73"/>
      <c r="D646" s="14"/>
      <c r="E646" s="14"/>
    </row>
    <row r="647" spans="3:5" x14ac:dyDescent="0.25">
      <c r="C647" s="73"/>
      <c r="D647" s="14"/>
      <c r="E647" s="14"/>
    </row>
    <row r="648" spans="3:5" x14ac:dyDescent="0.25">
      <c r="C648" s="73"/>
      <c r="D648" s="14"/>
      <c r="E648" s="14"/>
    </row>
    <row r="649" spans="3:5" x14ac:dyDescent="0.25">
      <c r="C649" s="73"/>
      <c r="D649" s="14"/>
      <c r="E649" s="14"/>
    </row>
    <row r="650" spans="3:5" x14ac:dyDescent="0.25">
      <c r="C650" s="73"/>
      <c r="D650" s="14"/>
      <c r="E650" s="14"/>
    </row>
    <row r="651" spans="3:5" x14ac:dyDescent="0.25">
      <c r="C651" s="73"/>
      <c r="D651" s="14"/>
      <c r="E651" s="14"/>
    </row>
    <row r="652" spans="3:5" x14ac:dyDescent="0.25">
      <c r="C652" s="73"/>
      <c r="D652" s="14"/>
      <c r="E652" s="14"/>
    </row>
    <row r="653" spans="3:5" x14ac:dyDescent="0.25">
      <c r="C653" s="73"/>
      <c r="D653" s="14"/>
      <c r="E653" s="14"/>
    </row>
    <row r="654" spans="3:5" x14ac:dyDescent="0.25">
      <c r="C654" s="73"/>
      <c r="D654" s="14"/>
      <c r="E654" s="14"/>
    </row>
    <row r="655" spans="3:5" x14ac:dyDescent="0.25">
      <c r="C655" s="73"/>
      <c r="D655" s="14"/>
      <c r="E655" s="14"/>
    </row>
    <row r="656" spans="3:5" x14ac:dyDescent="0.25">
      <c r="C656" s="73"/>
      <c r="D656" s="14"/>
      <c r="E656" s="14"/>
    </row>
    <row r="657" spans="3:5" x14ac:dyDescent="0.25">
      <c r="C657" s="73"/>
      <c r="D657" s="14"/>
      <c r="E657" s="14"/>
    </row>
    <row r="658" spans="3:5" x14ac:dyDescent="0.25">
      <c r="C658" s="73"/>
      <c r="D658" s="14"/>
      <c r="E658" s="14"/>
    </row>
    <row r="659" spans="3:5" x14ac:dyDescent="0.25">
      <c r="C659" s="73"/>
      <c r="D659" s="14"/>
      <c r="E659" s="14"/>
    </row>
    <row r="660" spans="3:5" x14ac:dyDescent="0.25">
      <c r="C660" s="73"/>
      <c r="D660" s="14"/>
      <c r="E660" s="14"/>
    </row>
    <row r="661" spans="3:5" x14ac:dyDescent="0.25">
      <c r="C661" s="73"/>
      <c r="D661" s="14"/>
      <c r="E661" s="14"/>
    </row>
    <row r="662" spans="3:5" x14ac:dyDescent="0.25">
      <c r="C662" s="73"/>
      <c r="D662" s="14"/>
      <c r="E662" s="14"/>
    </row>
    <row r="663" spans="3:5" x14ac:dyDescent="0.25">
      <c r="C663" s="73"/>
      <c r="D663" s="14"/>
      <c r="E663" s="14"/>
    </row>
    <row r="664" spans="3:5" x14ac:dyDescent="0.25">
      <c r="C664" s="73"/>
      <c r="D664" s="14"/>
      <c r="E664" s="14"/>
    </row>
    <row r="665" spans="3:5" x14ac:dyDescent="0.25">
      <c r="C665" s="73"/>
      <c r="D665" s="14"/>
      <c r="E665" s="14"/>
    </row>
    <row r="666" spans="3:5" x14ac:dyDescent="0.25">
      <c r="C666" s="73"/>
      <c r="D666" s="14"/>
      <c r="E666" s="14"/>
    </row>
    <row r="667" spans="3:5" x14ac:dyDescent="0.25">
      <c r="C667" s="73"/>
      <c r="D667" s="14"/>
      <c r="E667" s="14"/>
    </row>
    <row r="668" spans="3:5" x14ac:dyDescent="0.25">
      <c r="C668" s="73"/>
      <c r="D668" s="14"/>
      <c r="E668" s="14"/>
    </row>
    <row r="669" spans="3:5" x14ac:dyDescent="0.25">
      <c r="C669" s="73"/>
      <c r="D669" s="14"/>
      <c r="E669" s="14"/>
    </row>
    <row r="670" spans="3:5" x14ac:dyDescent="0.25">
      <c r="C670" s="73"/>
      <c r="D670" s="14"/>
      <c r="E670" s="14"/>
    </row>
    <row r="671" spans="3:5" x14ac:dyDescent="0.25">
      <c r="C671" s="73"/>
      <c r="D671" s="14"/>
      <c r="E671" s="14"/>
    </row>
    <row r="672" spans="3:5" x14ac:dyDescent="0.25">
      <c r="C672" s="73"/>
      <c r="D672" s="14"/>
      <c r="E672" s="14"/>
    </row>
    <row r="673" spans="3:5" x14ac:dyDescent="0.25">
      <c r="C673" s="73"/>
      <c r="D673" s="14"/>
      <c r="E673" s="14"/>
    </row>
    <row r="674" spans="3:5" x14ac:dyDescent="0.25">
      <c r="C674" s="73"/>
      <c r="D674" s="14"/>
      <c r="E674" s="14"/>
    </row>
    <row r="675" spans="3:5" x14ac:dyDescent="0.25">
      <c r="C675" s="73"/>
      <c r="D675" s="14"/>
      <c r="E675" s="14"/>
    </row>
    <row r="676" spans="3:5" x14ac:dyDescent="0.25">
      <c r="C676" s="73"/>
      <c r="D676" s="14"/>
      <c r="E676" s="14"/>
    </row>
    <row r="677" spans="3:5" x14ac:dyDescent="0.25">
      <c r="C677" s="73"/>
      <c r="D677" s="14"/>
      <c r="E677" s="14"/>
    </row>
    <row r="678" spans="3:5" x14ac:dyDescent="0.25">
      <c r="C678" s="73"/>
      <c r="D678" s="14"/>
      <c r="E678" s="14"/>
    </row>
    <row r="679" spans="3:5" x14ac:dyDescent="0.25">
      <c r="C679" s="73"/>
      <c r="D679" s="14"/>
      <c r="E679" s="14"/>
    </row>
    <row r="680" spans="3:5" x14ac:dyDescent="0.25">
      <c r="C680" s="73"/>
      <c r="D680" s="14"/>
      <c r="E680" s="14"/>
    </row>
    <row r="681" spans="3:5" x14ac:dyDescent="0.25">
      <c r="C681" s="73"/>
      <c r="D681" s="14"/>
      <c r="E681" s="14"/>
    </row>
    <row r="682" spans="3:5" x14ac:dyDescent="0.25">
      <c r="C682" s="73"/>
      <c r="D682" s="14"/>
      <c r="E682" s="14"/>
    </row>
    <row r="683" spans="3:5" x14ac:dyDescent="0.25">
      <c r="C683" s="73"/>
      <c r="D683" s="14"/>
      <c r="E683" s="14"/>
    </row>
    <row r="684" spans="3:5" x14ac:dyDescent="0.25">
      <c r="C684" s="73"/>
      <c r="D684" s="14"/>
      <c r="E684" s="14"/>
    </row>
    <row r="685" spans="3:5" x14ac:dyDescent="0.25">
      <c r="C685" s="73"/>
      <c r="D685" s="14"/>
      <c r="E685" s="14"/>
    </row>
    <row r="686" spans="3:5" x14ac:dyDescent="0.25">
      <c r="C686" s="73"/>
      <c r="D686" s="14"/>
      <c r="E686" s="14"/>
    </row>
    <row r="687" spans="3:5" x14ac:dyDescent="0.25">
      <c r="C687" s="73"/>
      <c r="D687" s="14"/>
      <c r="E687" s="14"/>
    </row>
    <row r="688" spans="3:5" x14ac:dyDescent="0.25">
      <c r="C688" s="73"/>
      <c r="D688" s="14"/>
      <c r="E688" s="14"/>
    </row>
    <row r="689" spans="3:5" x14ac:dyDescent="0.25">
      <c r="C689" s="73"/>
      <c r="D689" s="14"/>
      <c r="E689" s="14"/>
    </row>
    <row r="690" spans="3:5" x14ac:dyDescent="0.25">
      <c r="C690" s="73"/>
      <c r="D690" s="14"/>
      <c r="E690" s="14"/>
    </row>
    <row r="691" spans="3:5" x14ac:dyDescent="0.25">
      <c r="C691" s="73"/>
      <c r="D691" s="14"/>
      <c r="E691" s="14"/>
    </row>
    <row r="692" spans="3:5" x14ac:dyDescent="0.25">
      <c r="C692" s="73"/>
      <c r="D692" s="14"/>
      <c r="E692" s="14"/>
    </row>
    <row r="693" spans="3:5" x14ac:dyDescent="0.25">
      <c r="C693" s="73"/>
      <c r="D693" s="14"/>
      <c r="E693" s="14"/>
    </row>
    <row r="694" spans="3:5" x14ac:dyDescent="0.25">
      <c r="C694" s="73"/>
      <c r="D694" s="14"/>
      <c r="E694" s="14"/>
    </row>
    <row r="695" spans="3:5" x14ac:dyDescent="0.25">
      <c r="C695" s="73"/>
      <c r="D695" s="14"/>
      <c r="E695" s="14"/>
    </row>
    <row r="696" spans="3:5" x14ac:dyDescent="0.25">
      <c r="C696" s="73"/>
      <c r="D696" s="14"/>
      <c r="E696" s="14"/>
    </row>
    <row r="697" spans="3:5" x14ac:dyDescent="0.25">
      <c r="C697" s="73"/>
      <c r="D697" s="14"/>
      <c r="E697" s="14"/>
    </row>
    <row r="698" spans="3:5" x14ac:dyDescent="0.25">
      <c r="C698" s="73"/>
      <c r="D698" s="14"/>
      <c r="E698" s="14"/>
    </row>
    <row r="699" spans="3:5" x14ac:dyDescent="0.25">
      <c r="C699" s="73"/>
      <c r="D699" s="14"/>
      <c r="E699" s="14"/>
    </row>
    <row r="700" spans="3:5" x14ac:dyDescent="0.25">
      <c r="C700" s="73"/>
      <c r="D700" s="14"/>
      <c r="E700" s="14"/>
    </row>
    <row r="701" spans="3:5" x14ac:dyDescent="0.25">
      <c r="C701" s="73"/>
      <c r="D701" s="14"/>
      <c r="E701" s="14"/>
    </row>
    <row r="702" spans="3:5" x14ac:dyDescent="0.25">
      <c r="C702" s="73"/>
      <c r="D702" s="14"/>
      <c r="E702" s="14"/>
    </row>
    <row r="703" spans="3:5" x14ac:dyDescent="0.25">
      <c r="C703" s="73"/>
      <c r="D703" s="14"/>
      <c r="E703" s="14"/>
    </row>
    <row r="704" spans="3:5" x14ac:dyDescent="0.25">
      <c r="C704" s="73"/>
      <c r="D704" s="14"/>
      <c r="E704" s="14"/>
    </row>
    <row r="705" spans="3:5" x14ac:dyDescent="0.25">
      <c r="C705" s="73"/>
      <c r="D705" s="14"/>
      <c r="E705" s="14"/>
    </row>
    <row r="706" spans="3:5" x14ac:dyDescent="0.25">
      <c r="C706" s="73"/>
      <c r="D706" s="14"/>
      <c r="E706" s="14"/>
    </row>
    <row r="707" spans="3:5" x14ac:dyDescent="0.25">
      <c r="C707" s="73"/>
      <c r="D707" s="14"/>
      <c r="E707" s="14"/>
    </row>
    <row r="708" spans="3:5" x14ac:dyDescent="0.25">
      <c r="C708" s="73"/>
      <c r="D708" s="14"/>
      <c r="E708" s="14"/>
    </row>
    <row r="709" spans="3:5" x14ac:dyDescent="0.25">
      <c r="C709" s="73"/>
      <c r="D709" s="14"/>
      <c r="E709" s="14"/>
    </row>
    <row r="710" spans="3:5" x14ac:dyDescent="0.25">
      <c r="C710" s="73"/>
      <c r="D710" s="14"/>
      <c r="E710" s="14"/>
    </row>
    <row r="711" spans="3:5" x14ac:dyDescent="0.25">
      <c r="C711" s="73"/>
      <c r="D711" s="14"/>
      <c r="E711" s="14"/>
    </row>
    <row r="712" spans="3:5" x14ac:dyDescent="0.25">
      <c r="C712" s="73"/>
      <c r="D712" s="14"/>
      <c r="E712" s="14"/>
    </row>
    <row r="713" spans="3:5" x14ac:dyDescent="0.25">
      <c r="C713" s="73"/>
      <c r="D713" s="14"/>
      <c r="E713" s="14"/>
    </row>
    <row r="714" spans="3:5" x14ac:dyDescent="0.25">
      <c r="C714" s="73"/>
      <c r="D714" s="14"/>
      <c r="E714" s="14"/>
    </row>
    <row r="715" spans="3:5" x14ac:dyDescent="0.25">
      <c r="C715" s="73"/>
      <c r="D715" s="14"/>
      <c r="E715" s="14"/>
    </row>
    <row r="716" spans="3:5" x14ac:dyDescent="0.25">
      <c r="C716" s="73"/>
      <c r="D716" s="14"/>
      <c r="E716" s="14"/>
    </row>
    <row r="717" spans="3:5" x14ac:dyDescent="0.25">
      <c r="C717" s="73"/>
      <c r="D717" s="14"/>
      <c r="E717" s="14"/>
    </row>
    <row r="718" spans="3:5" x14ac:dyDescent="0.25">
      <c r="C718" s="73"/>
      <c r="D718" s="14"/>
      <c r="E718" s="14"/>
    </row>
    <row r="719" spans="3:5" x14ac:dyDescent="0.25">
      <c r="C719" s="73"/>
      <c r="D719" s="14"/>
      <c r="E719" s="14"/>
    </row>
    <row r="720" spans="3:5" x14ac:dyDescent="0.25">
      <c r="C720" s="73"/>
      <c r="D720" s="14"/>
      <c r="E720" s="14"/>
    </row>
    <row r="721" spans="3:5" x14ac:dyDescent="0.25">
      <c r="C721" s="73"/>
      <c r="D721" s="14"/>
      <c r="E721" s="14"/>
    </row>
    <row r="722" spans="3:5" x14ac:dyDescent="0.25">
      <c r="C722" s="73"/>
      <c r="D722" s="14"/>
      <c r="E722" s="14"/>
    </row>
    <row r="723" spans="3:5" x14ac:dyDescent="0.25">
      <c r="C723" s="73"/>
      <c r="D723" s="14"/>
      <c r="E723" s="14"/>
    </row>
    <row r="724" spans="3:5" x14ac:dyDescent="0.25">
      <c r="C724" s="73"/>
      <c r="D724" s="14"/>
      <c r="E724" s="14"/>
    </row>
    <row r="725" spans="3:5" x14ac:dyDescent="0.25">
      <c r="C725" s="73"/>
      <c r="D725" s="14"/>
      <c r="E725" s="14"/>
    </row>
    <row r="726" spans="3:5" x14ac:dyDescent="0.25">
      <c r="C726" s="73"/>
      <c r="D726" s="14"/>
      <c r="E726" s="14"/>
    </row>
    <row r="727" spans="3:5" x14ac:dyDescent="0.25">
      <c r="C727" s="73"/>
      <c r="D727" s="14"/>
      <c r="E727" s="14"/>
    </row>
    <row r="728" spans="3:5" x14ac:dyDescent="0.25">
      <c r="C728" s="73"/>
      <c r="D728" s="14"/>
      <c r="E728" s="14"/>
    </row>
    <row r="729" spans="3:5" x14ac:dyDescent="0.25">
      <c r="C729" s="73"/>
      <c r="D729" s="14"/>
      <c r="E729" s="14"/>
    </row>
    <row r="730" spans="3:5" x14ac:dyDescent="0.25">
      <c r="C730" s="73"/>
      <c r="D730" s="14"/>
      <c r="E730" s="14"/>
    </row>
    <row r="731" spans="3:5" x14ac:dyDescent="0.25">
      <c r="C731" s="73"/>
      <c r="D731" s="14"/>
      <c r="E731" s="14"/>
    </row>
    <row r="732" spans="3:5" x14ac:dyDescent="0.25">
      <c r="C732" s="73"/>
      <c r="D732" s="14"/>
      <c r="E732" s="14"/>
    </row>
    <row r="733" spans="3:5" x14ac:dyDescent="0.25">
      <c r="C733" s="73"/>
      <c r="D733" s="14"/>
      <c r="E733" s="14"/>
    </row>
    <row r="734" spans="3:5" x14ac:dyDescent="0.25">
      <c r="C734" s="73"/>
      <c r="D734" s="14"/>
      <c r="E734" s="14"/>
    </row>
    <row r="735" spans="3:5" x14ac:dyDescent="0.25">
      <c r="C735" s="73"/>
      <c r="D735" s="14"/>
      <c r="E735" s="14"/>
    </row>
    <row r="736" spans="3:5" x14ac:dyDescent="0.25">
      <c r="C736" s="73"/>
      <c r="D736" s="14"/>
      <c r="E736" s="14"/>
    </row>
    <row r="737" spans="3:5" x14ac:dyDescent="0.25">
      <c r="C737" s="73"/>
      <c r="D737" s="14"/>
      <c r="E737" s="14"/>
    </row>
    <row r="738" spans="3:5" x14ac:dyDescent="0.25">
      <c r="C738" s="73"/>
      <c r="D738" s="14"/>
      <c r="E738" s="14"/>
    </row>
    <row r="739" spans="3:5" x14ac:dyDescent="0.25">
      <c r="C739" s="73"/>
      <c r="D739" s="14"/>
      <c r="E739" s="14"/>
    </row>
    <row r="740" spans="3:5" x14ac:dyDescent="0.25">
      <c r="C740" s="73"/>
      <c r="D740" s="14"/>
      <c r="E740" s="14"/>
    </row>
    <row r="741" spans="3:5" x14ac:dyDescent="0.25">
      <c r="C741" s="73"/>
      <c r="D741" s="14"/>
      <c r="E741" s="14"/>
    </row>
    <row r="742" spans="3:5" x14ac:dyDescent="0.25">
      <c r="C742" s="73"/>
      <c r="D742" s="14"/>
      <c r="E742" s="14"/>
    </row>
    <row r="743" spans="3:5" x14ac:dyDescent="0.25">
      <c r="C743" s="73"/>
      <c r="D743" s="14"/>
      <c r="E743" s="14"/>
    </row>
    <row r="744" spans="3:5" x14ac:dyDescent="0.25">
      <c r="C744" s="73"/>
      <c r="D744" s="14"/>
      <c r="E744" s="14"/>
    </row>
    <row r="745" spans="3:5" x14ac:dyDescent="0.25">
      <c r="C745" s="73"/>
      <c r="D745" s="14"/>
      <c r="E745" s="14"/>
    </row>
    <row r="746" spans="3:5" x14ac:dyDescent="0.25">
      <c r="C746" s="73"/>
      <c r="D746" s="14"/>
      <c r="E746" s="14"/>
    </row>
    <row r="747" spans="3:5" x14ac:dyDescent="0.25">
      <c r="C747" s="73"/>
      <c r="D747" s="14"/>
      <c r="E747" s="14"/>
    </row>
    <row r="748" spans="3:5" x14ac:dyDescent="0.25">
      <c r="C748" s="73"/>
      <c r="D748" s="14"/>
      <c r="E748" s="14"/>
    </row>
    <row r="749" spans="3:5" x14ac:dyDescent="0.25">
      <c r="C749" s="73"/>
      <c r="D749" s="14"/>
      <c r="E749" s="14"/>
    </row>
    <row r="750" spans="3:5" x14ac:dyDescent="0.25">
      <c r="C750" s="73"/>
      <c r="D750" s="14"/>
      <c r="E750" s="14"/>
    </row>
    <row r="751" spans="3:5" x14ac:dyDescent="0.25">
      <c r="C751" s="73"/>
      <c r="D751" s="14"/>
      <c r="E751" s="14"/>
    </row>
    <row r="752" spans="3:5" x14ac:dyDescent="0.25">
      <c r="C752" s="73"/>
      <c r="D752" s="14"/>
      <c r="E752" s="14"/>
    </row>
    <row r="753" spans="3:5" x14ac:dyDescent="0.25">
      <c r="C753" s="73"/>
      <c r="D753" s="14"/>
      <c r="E753" s="14"/>
    </row>
    <row r="754" spans="3:5" x14ac:dyDescent="0.25">
      <c r="C754" s="73"/>
      <c r="D754" s="14"/>
      <c r="E754" s="14"/>
    </row>
    <row r="755" spans="3:5" x14ac:dyDescent="0.25">
      <c r="C755" s="73"/>
      <c r="D755" s="14"/>
      <c r="E755" s="14"/>
    </row>
    <row r="756" spans="3:5" x14ac:dyDescent="0.25">
      <c r="C756" s="73"/>
      <c r="D756" s="14"/>
      <c r="E756" s="14"/>
    </row>
    <row r="757" spans="3:5" x14ac:dyDescent="0.25">
      <c r="C757" s="73"/>
      <c r="D757" s="14"/>
      <c r="E757" s="14"/>
    </row>
    <row r="758" spans="3:5" x14ac:dyDescent="0.25">
      <c r="C758" s="73"/>
      <c r="D758" s="14"/>
      <c r="E758" s="14"/>
    </row>
    <row r="759" spans="3:5" x14ac:dyDescent="0.25">
      <c r="C759" s="73"/>
      <c r="D759" s="14"/>
    </row>
    <row r="760" spans="3:5" x14ac:dyDescent="0.25">
      <c r="C760" s="73"/>
      <c r="D760" s="14"/>
    </row>
    <row r="761" spans="3:5" x14ac:dyDescent="0.25">
      <c r="C761" s="73"/>
      <c r="D761" s="14"/>
    </row>
    <row r="762" spans="3:5" x14ac:dyDescent="0.25">
      <c r="C762" s="73"/>
      <c r="D762" s="14"/>
    </row>
    <row r="763" spans="3:5" x14ac:dyDescent="0.25">
      <c r="C763" s="73"/>
      <c r="D763" s="14"/>
    </row>
    <row r="764" spans="3:5" x14ac:dyDescent="0.25">
      <c r="C764" s="73"/>
      <c r="D764" s="14"/>
    </row>
    <row r="765" spans="3:5" x14ac:dyDescent="0.25">
      <c r="C765" s="73"/>
      <c r="D765" s="14"/>
    </row>
    <row r="766" spans="3:5" x14ac:dyDescent="0.25">
      <c r="C766" s="73"/>
      <c r="D766" s="14"/>
    </row>
    <row r="767" spans="3:5" x14ac:dyDescent="0.25">
      <c r="C767" s="73"/>
      <c r="D767" s="14"/>
    </row>
    <row r="768" spans="3:5" x14ac:dyDescent="0.25">
      <c r="C768" s="73"/>
      <c r="D768" s="14"/>
    </row>
    <row r="769" spans="3:4" x14ac:dyDescent="0.25">
      <c r="C769" s="73"/>
      <c r="D769" s="14"/>
    </row>
    <row r="770" spans="3:4" x14ac:dyDescent="0.25">
      <c r="C770" s="73"/>
      <c r="D770" s="14"/>
    </row>
    <row r="771" spans="3:4" x14ac:dyDescent="0.25">
      <c r="C771" s="73"/>
      <c r="D771" s="14"/>
    </row>
    <row r="772" spans="3:4" x14ac:dyDescent="0.25">
      <c r="C772" s="73"/>
      <c r="D772" s="14"/>
    </row>
    <row r="773" spans="3:4" x14ac:dyDescent="0.25">
      <c r="C773" s="73"/>
      <c r="D773" s="14"/>
    </row>
    <row r="774" spans="3:4" x14ac:dyDescent="0.25">
      <c r="C774" s="73"/>
      <c r="D774" s="14"/>
    </row>
    <row r="775" spans="3:4" x14ac:dyDescent="0.25">
      <c r="C775" s="73"/>
      <c r="D775" s="14"/>
    </row>
    <row r="776" spans="3:4" x14ac:dyDescent="0.25">
      <c r="C776" s="73"/>
      <c r="D776" s="14"/>
    </row>
    <row r="777" spans="3:4" x14ac:dyDescent="0.25">
      <c r="C777" s="73"/>
      <c r="D777" s="14"/>
    </row>
    <row r="778" spans="3:4" x14ac:dyDescent="0.25">
      <c r="C778" s="73"/>
      <c r="D778" s="14"/>
    </row>
    <row r="779" spans="3:4" x14ac:dyDescent="0.25">
      <c r="C779" s="73"/>
      <c r="D779" s="14"/>
    </row>
    <row r="780" spans="3:4" x14ac:dyDescent="0.25">
      <c r="C780" s="73"/>
      <c r="D780" s="14"/>
    </row>
    <row r="781" spans="3:4" x14ac:dyDescent="0.25">
      <c r="C781" s="73"/>
      <c r="D781" s="14"/>
    </row>
    <row r="782" spans="3:4" x14ac:dyDescent="0.25">
      <c r="C782" s="73"/>
      <c r="D782" s="14"/>
    </row>
    <row r="783" spans="3:4" x14ac:dyDescent="0.25">
      <c r="C783" s="73"/>
      <c r="D783" s="14"/>
    </row>
    <row r="784" spans="3:4" x14ac:dyDescent="0.25">
      <c r="C784" s="73"/>
      <c r="D784" s="14"/>
    </row>
    <row r="785" spans="3:4" x14ac:dyDescent="0.25">
      <c r="C785" s="73"/>
      <c r="D785" s="14"/>
    </row>
    <row r="786" spans="3:4" x14ac:dyDescent="0.25">
      <c r="C786" s="73"/>
      <c r="D786" s="14"/>
    </row>
    <row r="787" spans="3:4" x14ac:dyDescent="0.25">
      <c r="C787" s="73"/>
      <c r="D787" s="14"/>
    </row>
    <row r="788" spans="3:4" x14ac:dyDescent="0.25">
      <c r="C788" s="73"/>
      <c r="D788" s="14"/>
    </row>
    <row r="789" spans="3:4" x14ac:dyDescent="0.25">
      <c r="C789" s="73"/>
      <c r="D789" s="14"/>
    </row>
    <row r="790" spans="3:4" x14ac:dyDescent="0.25">
      <c r="C790" s="73"/>
      <c r="D790" s="14"/>
    </row>
    <row r="791" spans="3:4" x14ac:dyDescent="0.25">
      <c r="C791" s="73"/>
      <c r="D791" s="14"/>
    </row>
    <row r="792" spans="3:4" x14ac:dyDescent="0.25">
      <c r="C792" s="73"/>
      <c r="D792" s="14"/>
    </row>
    <row r="793" spans="3:4" x14ac:dyDescent="0.25">
      <c r="C793" s="73"/>
      <c r="D793" s="14"/>
    </row>
    <row r="794" spans="3:4" x14ac:dyDescent="0.25">
      <c r="C794" s="73"/>
      <c r="D794" s="14"/>
    </row>
    <row r="795" spans="3:4" x14ac:dyDescent="0.25">
      <c r="C795" s="73"/>
      <c r="D795" s="14"/>
    </row>
    <row r="796" spans="3:4" x14ac:dyDescent="0.25">
      <c r="C796" s="73"/>
      <c r="D796" s="14"/>
    </row>
    <row r="797" spans="3:4" x14ac:dyDescent="0.25">
      <c r="C797" s="73"/>
      <c r="D797" s="14"/>
    </row>
    <row r="798" spans="3:4" x14ac:dyDescent="0.25">
      <c r="C798" s="73"/>
      <c r="D798" s="14"/>
    </row>
    <row r="799" spans="3:4" x14ac:dyDescent="0.25">
      <c r="C799" s="73"/>
      <c r="D799" s="14"/>
    </row>
    <row r="800" spans="3:4" x14ac:dyDescent="0.25">
      <c r="C800" s="73"/>
      <c r="D800" s="14"/>
    </row>
    <row r="801" spans="3:4" x14ac:dyDescent="0.25">
      <c r="C801" s="73"/>
      <c r="D801" s="14"/>
    </row>
    <row r="802" spans="3:4" x14ac:dyDescent="0.25">
      <c r="C802" s="73"/>
      <c r="D802" s="14"/>
    </row>
    <row r="803" spans="3:4" x14ac:dyDescent="0.25">
      <c r="C803" s="73"/>
      <c r="D803" s="14"/>
    </row>
    <row r="804" spans="3:4" x14ac:dyDescent="0.25">
      <c r="C804" s="73"/>
      <c r="D804" s="14"/>
    </row>
    <row r="805" spans="3:4" x14ac:dyDescent="0.25">
      <c r="C805" s="73"/>
      <c r="D805" s="14"/>
    </row>
    <row r="806" spans="3:4" x14ac:dyDescent="0.25">
      <c r="C806" s="73"/>
      <c r="D806" s="14"/>
    </row>
    <row r="807" spans="3:4" x14ac:dyDescent="0.25">
      <c r="C807" s="73"/>
      <c r="D807" s="14"/>
    </row>
    <row r="808" spans="3:4" x14ac:dyDescent="0.25">
      <c r="C808" s="73"/>
      <c r="D808" s="14"/>
    </row>
    <row r="809" spans="3:4" x14ac:dyDescent="0.25">
      <c r="C809" s="73"/>
      <c r="D809" s="14"/>
    </row>
    <row r="810" spans="3:4" x14ac:dyDescent="0.25">
      <c r="C810" s="73"/>
      <c r="D810" s="14"/>
    </row>
    <row r="811" spans="3:4" x14ac:dyDescent="0.25">
      <c r="C811" s="73"/>
      <c r="D811" s="14"/>
    </row>
    <row r="812" spans="3:4" x14ac:dyDescent="0.25">
      <c r="C812" s="73"/>
      <c r="D812" s="14"/>
    </row>
    <row r="813" spans="3:4" x14ac:dyDescent="0.25">
      <c r="C813" s="73"/>
      <c r="D813" s="14"/>
    </row>
    <row r="814" spans="3:4" x14ac:dyDescent="0.25">
      <c r="C814" s="73"/>
      <c r="D814" s="14"/>
    </row>
    <row r="815" spans="3:4" x14ac:dyDescent="0.25">
      <c r="C815" s="73"/>
      <c r="D815" s="14"/>
    </row>
    <row r="816" spans="3:4" x14ac:dyDescent="0.25">
      <c r="C816" s="73"/>
      <c r="D816" s="14"/>
    </row>
    <row r="817" spans="3:4" x14ac:dyDescent="0.25">
      <c r="C817" s="73"/>
      <c r="D817" s="14"/>
    </row>
    <row r="818" spans="3:4" x14ac:dyDescent="0.25">
      <c r="C818" s="73"/>
      <c r="D818" s="14"/>
    </row>
    <row r="819" spans="3:4" x14ac:dyDescent="0.25">
      <c r="C819" s="73"/>
      <c r="D819" s="14"/>
    </row>
    <row r="820" spans="3:4" x14ac:dyDescent="0.25">
      <c r="C820" s="73"/>
      <c r="D820" s="14"/>
    </row>
    <row r="821" spans="3:4" x14ac:dyDescent="0.25">
      <c r="C821" s="73"/>
      <c r="D821" s="14"/>
    </row>
    <row r="822" spans="3:4" x14ac:dyDescent="0.25">
      <c r="C822" s="73"/>
      <c r="D822" s="14"/>
    </row>
    <row r="823" spans="3:4" x14ac:dyDescent="0.25">
      <c r="C823" s="73"/>
      <c r="D823" s="14"/>
    </row>
    <row r="824" spans="3:4" x14ac:dyDescent="0.25">
      <c r="C824" s="73"/>
      <c r="D824" s="14"/>
    </row>
    <row r="825" spans="3:4" x14ac:dyDescent="0.25">
      <c r="C825" s="73"/>
      <c r="D825" s="14"/>
    </row>
    <row r="826" spans="3:4" x14ac:dyDescent="0.25">
      <c r="C826" s="73"/>
      <c r="D826" s="14"/>
    </row>
    <row r="827" spans="3:4" x14ac:dyDescent="0.25">
      <c r="C827" s="73"/>
      <c r="D827" s="14"/>
    </row>
    <row r="828" spans="3:4" x14ac:dyDescent="0.25">
      <c r="C828" s="73"/>
      <c r="D828" s="14"/>
    </row>
    <row r="829" spans="3:4" x14ac:dyDescent="0.25">
      <c r="C829" s="73"/>
      <c r="D829" s="14"/>
    </row>
    <row r="830" spans="3:4" x14ac:dyDescent="0.25">
      <c r="C830" s="73"/>
      <c r="D830" s="14"/>
    </row>
    <row r="831" spans="3:4" x14ac:dyDescent="0.25">
      <c r="C831" s="73"/>
      <c r="D831" s="14"/>
    </row>
    <row r="832" spans="3:4" x14ac:dyDescent="0.25">
      <c r="C832" s="73"/>
      <c r="D832" s="14"/>
    </row>
    <row r="833" spans="3:4" x14ac:dyDescent="0.25">
      <c r="C833" s="73"/>
      <c r="D833" s="14"/>
    </row>
    <row r="834" spans="3:4" x14ac:dyDescent="0.25">
      <c r="C834" s="73"/>
      <c r="D834" s="14"/>
    </row>
    <row r="835" spans="3:4" x14ac:dyDescent="0.25">
      <c r="C835" s="73"/>
      <c r="D835" s="14"/>
    </row>
    <row r="836" spans="3:4" x14ac:dyDescent="0.25">
      <c r="C836" s="73"/>
      <c r="D836" s="14"/>
    </row>
    <row r="837" spans="3:4" x14ac:dyDescent="0.25">
      <c r="C837" s="73"/>
      <c r="D837" s="14"/>
    </row>
    <row r="838" spans="3:4" x14ac:dyDescent="0.25">
      <c r="C838" s="73"/>
      <c r="D838" s="14"/>
    </row>
    <row r="839" spans="3:4" x14ac:dyDescent="0.25">
      <c r="C839" s="73"/>
      <c r="D839" s="14"/>
    </row>
    <row r="840" spans="3:4" x14ac:dyDescent="0.25">
      <c r="C840" s="73"/>
      <c r="D840" s="14"/>
    </row>
    <row r="841" spans="3:4" x14ac:dyDescent="0.25">
      <c r="C841" s="73"/>
      <c r="D841" s="14"/>
    </row>
    <row r="842" spans="3:4" x14ac:dyDescent="0.25">
      <c r="C842" s="73"/>
      <c r="D842" s="14"/>
    </row>
    <row r="843" spans="3:4" x14ac:dyDescent="0.25">
      <c r="C843" s="73"/>
      <c r="D843" s="14"/>
    </row>
    <row r="844" spans="3:4" x14ac:dyDescent="0.25">
      <c r="C844" s="73"/>
      <c r="D844" s="14"/>
    </row>
    <row r="845" spans="3:4" x14ac:dyDescent="0.25">
      <c r="C845" s="73"/>
      <c r="D845" s="14"/>
    </row>
    <row r="846" spans="3:4" x14ac:dyDescent="0.25">
      <c r="C846" s="73"/>
      <c r="D846" s="14"/>
    </row>
    <row r="847" spans="3:4" x14ac:dyDescent="0.25">
      <c r="C847" s="73"/>
      <c r="D847" s="14"/>
    </row>
    <row r="848" spans="3:4" x14ac:dyDescent="0.25">
      <c r="C848" s="73"/>
      <c r="D848" s="14"/>
    </row>
    <row r="849" spans="3:4" x14ac:dyDescent="0.25">
      <c r="C849" s="73"/>
      <c r="D849" s="14"/>
    </row>
    <row r="850" spans="3:4" x14ac:dyDescent="0.25">
      <c r="C850" s="73"/>
      <c r="D850" s="14"/>
    </row>
    <row r="851" spans="3:4" x14ac:dyDescent="0.25">
      <c r="C851" s="73"/>
      <c r="D851" s="14"/>
    </row>
    <row r="852" spans="3:4" x14ac:dyDescent="0.25">
      <c r="C852" s="73"/>
      <c r="D852" s="14"/>
    </row>
    <row r="853" spans="3:4" x14ac:dyDescent="0.25">
      <c r="C853" s="73"/>
      <c r="D853" s="14"/>
    </row>
    <row r="854" spans="3:4" x14ac:dyDescent="0.25">
      <c r="C854" s="73"/>
      <c r="D854" s="14"/>
    </row>
    <row r="855" spans="3:4" x14ac:dyDescent="0.25">
      <c r="C855" s="73"/>
      <c r="D855" s="14"/>
    </row>
    <row r="856" spans="3:4" x14ac:dyDescent="0.25">
      <c r="C856" s="73"/>
    </row>
    <row r="857" spans="3:4" x14ac:dyDescent="0.25">
      <c r="C857" s="73"/>
    </row>
    <row r="858" spans="3:4" x14ac:dyDescent="0.25">
      <c r="C858" s="73"/>
    </row>
    <row r="859" spans="3:4" x14ac:dyDescent="0.25">
      <c r="C859" s="73"/>
    </row>
    <row r="860" spans="3:4" x14ac:dyDescent="0.25">
      <c r="C860" s="73"/>
    </row>
    <row r="861" spans="3:4" x14ac:dyDescent="0.25">
      <c r="C861" s="73"/>
    </row>
    <row r="862" spans="3:4" x14ac:dyDescent="0.25">
      <c r="C862" s="73"/>
    </row>
    <row r="863" spans="3:4" x14ac:dyDescent="0.25">
      <c r="C863" s="73"/>
    </row>
    <row r="864" spans="3:4" x14ac:dyDescent="0.25">
      <c r="C864" s="73"/>
    </row>
    <row r="865" spans="3:3" x14ac:dyDescent="0.25">
      <c r="C865" s="73"/>
    </row>
    <row r="866" spans="3:3" x14ac:dyDescent="0.25">
      <c r="C866" s="73"/>
    </row>
    <row r="867" spans="3:3" x14ac:dyDescent="0.25">
      <c r="C867" s="73"/>
    </row>
    <row r="868" spans="3:3" x14ac:dyDescent="0.25">
      <c r="C868" s="73"/>
    </row>
    <row r="869" spans="3:3" x14ac:dyDescent="0.25">
      <c r="C869" s="73"/>
    </row>
    <row r="870" spans="3:3" x14ac:dyDescent="0.25">
      <c r="C870" s="73"/>
    </row>
    <row r="871" spans="3:3" x14ac:dyDescent="0.25">
      <c r="C871" s="73"/>
    </row>
    <row r="872" spans="3:3" x14ac:dyDescent="0.25">
      <c r="C872" s="73"/>
    </row>
    <row r="873" spans="3:3" x14ac:dyDescent="0.25">
      <c r="C873" s="73"/>
    </row>
    <row r="874" spans="3:3" x14ac:dyDescent="0.25">
      <c r="C874" s="73"/>
    </row>
    <row r="875" spans="3:3" x14ac:dyDescent="0.25">
      <c r="C875" s="73"/>
    </row>
    <row r="876" spans="3:3" x14ac:dyDescent="0.25">
      <c r="C876" s="73"/>
    </row>
    <row r="877" spans="3:3" x14ac:dyDescent="0.25">
      <c r="C877" s="73"/>
    </row>
    <row r="878" spans="3:3" x14ac:dyDescent="0.25">
      <c r="C878" s="73"/>
    </row>
    <row r="879" spans="3:3" x14ac:dyDescent="0.25">
      <c r="C879" s="73"/>
    </row>
    <row r="880" spans="3:3" x14ac:dyDescent="0.25">
      <c r="C880" s="73"/>
    </row>
    <row r="881" spans="3:3" x14ac:dyDescent="0.25">
      <c r="C881" s="73"/>
    </row>
    <row r="882" spans="3:3" x14ac:dyDescent="0.25">
      <c r="C882" s="73"/>
    </row>
    <row r="883" spans="3:3" x14ac:dyDescent="0.25">
      <c r="C883" s="73"/>
    </row>
    <row r="884" spans="3:3" x14ac:dyDescent="0.25">
      <c r="C884" s="73"/>
    </row>
    <row r="885" spans="3:3" x14ac:dyDescent="0.25">
      <c r="C885" s="73"/>
    </row>
    <row r="886" spans="3:3" x14ac:dyDescent="0.25">
      <c r="C886" s="73"/>
    </row>
    <row r="887" spans="3:3" x14ac:dyDescent="0.25">
      <c r="C887" s="73"/>
    </row>
    <row r="888" spans="3:3" x14ac:dyDescent="0.25">
      <c r="C888" s="73"/>
    </row>
    <row r="889" spans="3:3" x14ac:dyDescent="0.25">
      <c r="C889" s="73"/>
    </row>
    <row r="890" spans="3:3" x14ac:dyDescent="0.25">
      <c r="C890" s="73"/>
    </row>
    <row r="891" spans="3:3" x14ac:dyDescent="0.25">
      <c r="C891" s="73"/>
    </row>
    <row r="892" spans="3:3" x14ac:dyDescent="0.25">
      <c r="C892" s="73"/>
    </row>
    <row r="893" spans="3:3" x14ac:dyDescent="0.25">
      <c r="C893" s="73"/>
    </row>
    <row r="894" spans="3:3" x14ac:dyDescent="0.25">
      <c r="C894" s="73"/>
    </row>
    <row r="895" spans="3:3" x14ac:dyDescent="0.25">
      <c r="C895" s="73"/>
    </row>
    <row r="896" spans="3:3" x14ac:dyDescent="0.25">
      <c r="C896" s="73"/>
    </row>
    <row r="897" spans="3:3" x14ac:dyDescent="0.25">
      <c r="C897" s="73"/>
    </row>
    <row r="898" spans="3:3" x14ac:dyDescent="0.25">
      <c r="C898" s="73"/>
    </row>
    <row r="899" spans="3:3" x14ac:dyDescent="0.25">
      <c r="C899" s="73"/>
    </row>
    <row r="900" spans="3:3" x14ac:dyDescent="0.25">
      <c r="C900" s="73"/>
    </row>
    <row r="901" spans="3:3" x14ac:dyDescent="0.25">
      <c r="C901" s="73"/>
    </row>
    <row r="902" spans="3:3" x14ac:dyDescent="0.25">
      <c r="C902" s="73"/>
    </row>
    <row r="903" spans="3:3" x14ac:dyDescent="0.25">
      <c r="C903" s="73"/>
    </row>
    <row r="904" spans="3:3" x14ac:dyDescent="0.25">
      <c r="C904" s="73"/>
    </row>
    <row r="905" spans="3:3" x14ac:dyDescent="0.25">
      <c r="C905" s="73"/>
    </row>
    <row r="906" spans="3:3" x14ac:dyDescent="0.25">
      <c r="C906" s="73"/>
    </row>
    <row r="907" spans="3:3" x14ac:dyDescent="0.25">
      <c r="C907" s="73"/>
    </row>
    <row r="908" spans="3:3" x14ac:dyDescent="0.25">
      <c r="C908" s="73"/>
    </row>
    <row r="909" spans="3:3" x14ac:dyDescent="0.25">
      <c r="C909" s="73"/>
    </row>
    <row r="910" spans="3:3" x14ac:dyDescent="0.25">
      <c r="C910" s="73"/>
    </row>
    <row r="911" spans="3:3" x14ac:dyDescent="0.25">
      <c r="C911" s="73"/>
    </row>
    <row r="912" spans="3:3" x14ac:dyDescent="0.25">
      <c r="C912" s="73"/>
    </row>
    <row r="913" spans="3:3" x14ac:dyDescent="0.25">
      <c r="C913" s="73"/>
    </row>
    <row r="914" spans="3:3" x14ac:dyDescent="0.25">
      <c r="C914" s="73"/>
    </row>
    <row r="915" spans="3:3" x14ac:dyDescent="0.25">
      <c r="C915" s="73"/>
    </row>
    <row r="916" spans="3:3" x14ac:dyDescent="0.25">
      <c r="C916" s="73"/>
    </row>
    <row r="917" spans="3:3" x14ac:dyDescent="0.25">
      <c r="C917" s="73"/>
    </row>
    <row r="918" spans="3:3" x14ac:dyDescent="0.25">
      <c r="C918" s="73"/>
    </row>
    <row r="919" spans="3:3" x14ac:dyDescent="0.25">
      <c r="C919" s="73"/>
    </row>
    <row r="920" spans="3:3" x14ac:dyDescent="0.25">
      <c r="C920" s="73"/>
    </row>
    <row r="921" spans="3:3" x14ac:dyDescent="0.25">
      <c r="C921" s="73"/>
    </row>
    <row r="922" spans="3:3" x14ac:dyDescent="0.25">
      <c r="C922" s="73"/>
    </row>
    <row r="923" spans="3:3" x14ac:dyDescent="0.25">
      <c r="C923" s="73"/>
    </row>
    <row r="924" spans="3:3" x14ac:dyDescent="0.25">
      <c r="C924" s="73"/>
    </row>
    <row r="925" spans="3:3" x14ac:dyDescent="0.25">
      <c r="C925" s="73"/>
    </row>
    <row r="926" spans="3:3" x14ac:dyDescent="0.25">
      <c r="C926" s="73"/>
    </row>
    <row r="927" spans="3:3" x14ac:dyDescent="0.25">
      <c r="C927" s="73"/>
    </row>
    <row r="928" spans="3:3" x14ac:dyDescent="0.25">
      <c r="C928" s="73"/>
    </row>
    <row r="929" spans="3:3" x14ac:dyDescent="0.25">
      <c r="C929" s="73"/>
    </row>
    <row r="930" spans="3:3" x14ac:dyDescent="0.25">
      <c r="C930" s="73"/>
    </row>
    <row r="931" spans="3:3" x14ac:dyDescent="0.25">
      <c r="C931" s="73"/>
    </row>
    <row r="932" spans="3:3" x14ac:dyDescent="0.25">
      <c r="C932" s="73"/>
    </row>
    <row r="933" spans="3:3" x14ac:dyDescent="0.25">
      <c r="C933" s="73"/>
    </row>
    <row r="934" spans="3:3" x14ac:dyDescent="0.25">
      <c r="C934" s="73"/>
    </row>
    <row r="935" spans="3:3" x14ac:dyDescent="0.25">
      <c r="C935" s="73"/>
    </row>
    <row r="936" spans="3:3" x14ac:dyDescent="0.25">
      <c r="C936" s="73"/>
    </row>
    <row r="937" spans="3:3" x14ac:dyDescent="0.25">
      <c r="C937" s="73"/>
    </row>
    <row r="938" spans="3:3" x14ac:dyDescent="0.25">
      <c r="C938" s="73"/>
    </row>
    <row r="939" spans="3:3" x14ac:dyDescent="0.25">
      <c r="C939" s="73"/>
    </row>
    <row r="940" spans="3:3" x14ac:dyDescent="0.25">
      <c r="C940" s="73"/>
    </row>
    <row r="941" spans="3:3" x14ac:dyDescent="0.25">
      <c r="C941" s="73"/>
    </row>
    <row r="942" spans="3:3" x14ac:dyDescent="0.25">
      <c r="C942" s="73"/>
    </row>
    <row r="943" spans="3:3" x14ac:dyDescent="0.25">
      <c r="C943" s="73"/>
    </row>
    <row r="944" spans="3:3" x14ac:dyDescent="0.25">
      <c r="C944" s="73"/>
    </row>
    <row r="945" spans="3:3" x14ac:dyDescent="0.25">
      <c r="C945" s="73"/>
    </row>
    <row r="946" spans="3:3" x14ac:dyDescent="0.25">
      <c r="C946" s="73"/>
    </row>
    <row r="947" spans="3:3" x14ac:dyDescent="0.25">
      <c r="C947" s="73"/>
    </row>
    <row r="948" spans="3:3" x14ac:dyDescent="0.25">
      <c r="C948" s="73"/>
    </row>
    <row r="949" spans="3:3" x14ac:dyDescent="0.25">
      <c r="C949" s="73"/>
    </row>
    <row r="950" spans="3:3" x14ac:dyDescent="0.25">
      <c r="C950" s="73"/>
    </row>
    <row r="951" spans="3:3" x14ac:dyDescent="0.25">
      <c r="C951" s="73"/>
    </row>
    <row r="952" spans="3:3" x14ac:dyDescent="0.25">
      <c r="C952" s="73"/>
    </row>
    <row r="953" spans="3:3" x14ac:dyDescent="0.25">
      <c r="C953" s="73"/>
    </row>
    <row r="954" spans="3:3" x14ac:dyDescent="0.25">
      <c r="C954" s="73"/>
    </row>
    <row r="955" spans="3:3" x14ac:dyDescent="0.25">
      <c r="C955" s="73"/>
    </row>
    <row r="956" spans="3:3" x14ac:dyDescent="0.25">
      <c r="C956" s="73"/>
    </row>
    <row r="957" spans="3:3" x14ac:dyDescent="0.25">
      <c r="C957" s="73"/>
    </row>
    <row r="958" spans="3:3" x14ac:dyDescent="0.25">
      <c r="C958" s="73"/>
    </row>
    <row r="959" spans="3:3" x14ac:dyDescent="0.25">
      <c r="C959" s="73"/>
    </row>
    <row r="960" spans="3:3" x14ac:dyDescent="0.25">
      <c r="C960" s="73"/>
    </row>
    <row r="961" spans="3:3" x14ac:dyDescent="0.25">
      <c r="C961" s="73"/>
    </row>
    <row r="962" spans="3:3" x14ac:dyDescent="0.25">
      <c r="C962" s="73"/>
    </row>
    <row r="963" spans="3:3" x14ac:dyDescent="0.25">
      <c r="C963" s="73"/>
    </row>
    <row r="964" spans="3:3" x14ac:dyDescent="0.25">
      <c r="C964" s="73"/>
    </row>
    <row r="965" spans="3:3" x14ac:dyDescent="0.25">
      <c r="C965" s="73"/>
    </row>
    <row r="966" spans="3:3" x14ac:dyDescent="0.25">
      <c r="C966" s="73"/>
    </row>
    <row r="967" spans="3:3" x14ac:dyDescent="0.25">
      <c r="C967" s="73"/>
    </row>
    <row r="968" spans="3:3" x14ac:dyDescent="0.25">
      <c r="C968" s="73"/>
    </row>
    <row r="969" spans="3:3" x14ac:dyDescent="0.25">
      <c r="C969" s="73"/>
    </row>
    <row r="970" spans="3:3" x14ac:dyDescent="0.25">
      <c r="C970" s="73"/>
    </row>
    <row r="971" spans="3:3" x14ac:dyDescent="0.25">
      <c r="C971" s="73"/>
    </row>
    <row r="972" spans="3:3" x14ac:dyDescent="0.25">
      <c r="C972" s="73"/>
    </row>
    <row r="973" spans="3:3" x14ac:dyDescent="0.25">
      <c r="C973" s="73"/>
    </row>
    <row r="974" spans="3:3" x14ac:dyDescent="0.25">
      <c r="C974" s="73"/>
    </row>
    <row r="975" spans="3:3" x14ac:dyDescent="0.25">
      <c r="C975" s="73"/>
    </row>
    <row r="976" spans="3:3" x14ac:dyDescent="0.25">
      <c r="C976" s="73"/>
    </row>
    <row r="977" spans="3:3" x14ac:dyDescent="0.25">
      <c r="C977" s="73"/>
    </row>
    <row r="978" spans="3:3" x14ac:dyDescent="0.25">
      <c r="C978" s="73"/>
    </row>
    <row r="979" spans="3:3" x14ac:dyDescent="0.25">
      <c r="C979" s="73"/>
    </row>
    <row r="980" spans="3:3" x14ac:dyDescent="0.25">
      <c r="C980" s="73"/>
    </row>
    <row r="981" spans="3:3" x14ac:dyDescent="0.25">
      <c r="C981" s="73"/>
    </row>
    <row r="982" spans="3:3" x14ac:dyDescent="0.25">
      <c r="C982" s="73"/>
    </row>
    <row r="983" spans="3:3" x14ac:dyDescent="0.25">
      <c r="C983" s="73"/>
    </row>
    <row r="984" spans="3:3" x14ac:dyDescent="0.25">
      <c r="C984" s="73"/>
    </row>
    <row r="985" spans="3:3" x14ac:dyDescent="0.25">
      <c r="C985" s="73"/>
    </row>
    <row r="986" spans="3:3" x14ac:dyDescent="0.25">
      <c r="C986" s="73"/>
    </row>
    <row r="987" spans="3:3" x14ac:dyDescent="0.25">
      <c r="C987" s="73"/>
    </row>
    <row r="988" spans="3:3" x14ac:dyDescent="0.25">
      <c r="C988" s="73"/>
    </row>
    <row r="989" spans="3:3" x14ac:dyDescent="0.25">
      <c r="C989" s="73"/>
    </row>
    <row r="990" spans="3:3" x14ac:dyDescent="0.25">
      <c r="C990" s="73"/>
    </row>
    <row r="991" spans="3:3" x14ac:dyDescent="0.25">
      <c r="C991" s="73"/>
    </row>
    <row r="992" spans="3:3" x14ac:dyDescent="0.25">
      <c r="C992" s="73"/>
    </row>
    <row r="993" spans="3:3" x14ac:dyDescent="0.25">
      <c r="C993" s="73"/>
    </row>
    <row r="994" spans="3:3" x14ac:dyDescent="0.25">
      <c r="C994" s="73"/>
    </row>
    <row r="995" spans="3:3" x14ac:dyDescent="0.25">
      <c r="C995" s="73"/>
    </row>
    <row r="996" spans="3:3" x14ac:dyDescent="0.25">
      <c r="C996" s="73"/>
    </row>
    <row r="997" spans="3:3" x14ac:dyDescent="0.25">
      <c r="C997" s="73"/>
    </row>
    <row r="998" spans="3:3" x14ac:dyDescent="0.25">
      <c r="C998" s="73"/>
    </row>
    <row r="999" spans="3:3" x14ac:dyDescent="0.25">
      <c r="C999" s="73"/>
    </row>
    <row r="1000" spans="3:3" x14ac:dyDescent="0.25">
      <c r="C1000" s="73"/>
    </row>
    <row r="1001" spans="3:3" x14ac:dyDescent="0.25">
      <c r="C1001" s="73"/>
    </row>
    <row r="1002" spans="3:3" x14ac:dyDescent="0.25">
      <c r="C1002" s="73"/>
    </row>
    <row r="1003" spans="3:3" x14ac:dyDescent="0.25">
      <c r="C1003" s="73"/>
    </row>
    <row r="1004" spans="3:3" x14ac:dyDescent="0.25">
      <c r="C1004" s="73"/>
    </row>
    <row r="1005" spans="3:3" x14ac:dyDescent="0.25">
      <c r="C1005" s="73"/>
    </row>
    <row r="1006" spans="3:3" x14ac:dyDescent="0.25">
      <c r="C1006" s="73"/>
    </row>
    <row r="1007" spans="3:3" x14ac:dyDescent="0.25">
      <c r="C1007" s="73"/>
    </row>
    <row r="1008" spans="3:3" x14ac:dyDescent="0.25">
      <c r="C1008" s="73"/>
    </row>
    <row r="1009" spans="3:3" x14ac:dyDescent="0.25">
      <c r="C1009" s="73"/>
    </row>
    <row r="1010" spans="3:3" x14ac:dyDescent="0.25">
      <c r="C1010" s="73"/>
    </row>
    <row r="1011" spans="3:3" x14ac:dyDescent="0.25">
      <c r="C1011" s="73"/>
    </row>
    <row r="1012" spans="3:3" x14ac:dyDescent="0.25">
      <c r="C1012" s="73"/>
    </row>
    <row r="1013" spans="3:3" x14ac:dyDescent="0.25">
      <c r="C1013" s="73"/>
    </row>
    <row r="1014" spans="3:3" x14ac:dyDescent="0.25">
      <c r="C1014" s="73"/>
    </row>
    <row r="1015" spans="3:3" x14ac:dyDescent="0.25">
      <c r="C1015" s="73"/>
    </row>
    <row r="1016" spans="3:3" x14ac:dyDescent="0.25">
      <c r="C1016" s="73"/>
    </row>
    <row r="1017" spans="3:3" x14ac:dyDescent="0.25">
      <c r="C1017" s="73"/>
    </row>
    <row r="1018" spans="3:3" x14ac:dyDescent="0.25">
      <c r="C1018" s="73"/>
    </row>
    <row r="1019" spans="3:3" x14ac:dyDescent="0.25">
      <c r="C1019" s="73"/>
    </row>
    <row r="1020" spans="3:3" x14ac:dyDescent="0.25">
      <c r="C1020" s="73"/>
    </row>
    <row r="1021" spans="3:3" x14ac:dyDescent="0.25">
      <c r="C1021" s="73"/>
    </row>
    <row r="1022" spans="3:3" x14ac:dyDescent="0.25">
      <c r="C1022" s="73"/>
    </row>
    <row r="1023" spans="3:3" x14ac:dyDescent="0.25">
      <c r="C1023" s="73"/>
    </row>
    <row r="1024" spans="3:3" x14ac:dyDescent="0.25">
      <c r="C1024" s="73"/>
    </row>
    <row r="1025" spans="3:3" x14ac:dyDescent="0.25">
      <c r="C1025" s="73"/>
    </row>
    <row r="1026" spans="3:3" x14ac:dyDescent="0.25">
      <c r="C1026" s="73"/>
    </row>
    <row r="1027" spans="3:3" x14ac:dyDescent="0.25">
      <c r="C1027" s="73"/>
    </row>
    <row r="1028" spans="3:3" x14ac:dyDescent="0.25">
      <c r="C1028" s="73"/>
    </row>
    <row r="1029" spans="3:3" x14ac:dyDescent="0.25">
      <c r="C1029" s="73"/>
    </row>
    <row r="1030" spans="3:3" x14ac:dyDescent="0.25">
      <c r="C1030" s="73"/>
    </row>
    <row r="1031" spans="3:3" x14ac:dyDescent="0.25">
      <c r="C1031" s="73"/>
    </row>
    <row r="1032" spans="3:3" x14ac:dyDescent="0.25">
      <c r="C1032" s="73"/>
    </row>
    <row r="1033" spans="3:3" x14ac:dyDescent="0.25">
      <c r="C1033" s="73"/>
    </row>
    <row r="1034" spans="3:3" x14ac:dyDescent="0.25">
      <c r="C1034" s="73"/>
    </row>
    <row r="1035" spans="3:3" x14ac:dyDescent="0.25">
      <c r="C1035" s="73"/>
    </row>
  </sheetData>
  <sheetProtection algorithmName="SHA-512" hashValue="OB5/kOQtq1WAWlrQbi5EjvsxC6FaKIL0fbSPdbQlxH/Il9y+gPk67gJWBmQGV7NjhEBHnqRN+Wx28RA0MZizyQ==" saltValue="tdY69u7K1CcE+NcULamIUA==" spinCount="100000" sheet="1" scenarios="1" formatCells="0" formatColumns="0" insertRows="0" deleteRows="0" autoFilter="0"/>
  <autoFilter ref="A4:A140" xr:uid="{00000000-0009-0000-0000-000007000000}"/>
  <phoneticPr fontId="2" type="noConversion"/>
  <pageMargins left="0.7" right="0.7" top="0.75" bottom="0.75" header="0.3" footer="0.3"/>
  <pageSetup paperSize="9" scale="65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Rapport"/>
  <dimension ref="B2:G91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45" x14ac:dyDescent="0.25">
      <c r="B2" s="28" t="s">
        <v>72</v>
      </c>
    </row>
    <row r="3" spans="2:6" x14ac:dyDescent="0.25">
      <c r="C3" s="29">
        <v>2015</v>
      </c>
      <c r="D3" s="29">
        <v>2014</v>
      </c>
      <c r="E3" s="29">
        <v>2013</v>
      </c>
      <c r="F3" s="29">
        <v>2012</v>
      </c>
    </row>
    <row r="4" spans="2:6" x14ac:dyDescent="0.25">
      <c r="B4" t="s">
        <v>0</v>
      </c>
      <c r="C4" s="72">
        <v>4073339.54061</v>
      </c>
      <c r="D4" s="72">
        <v>4075859</v>
      </c>
      <c r="E4" s="72">
        <v>4050032</v>
      </c>
      <c r="F4" s="72">
        <v>3991124.2121899999</v>
      </c>
    </row>
    <row r="5" spans="2:6" x14ac:dyDescent="0.25">
      <c r="B5" t="s">
        <v>1</v>
      </c>
      <c r="C5" s="72">
        <v>714810.05197000003</v>
      </c>
      <c r="D5" s="72">
        <v>716555</v>
      </c>
      <c r="E5" s="72">
        <v>720655</v>
      </c>
      <c r="F5" s="72">
        <v>712220.59809999994</v>
      </c>
    </row>
    <row r="6" spans="2:6" x14ac:dyDescent="0.25">
      <c r="B6" t="s">
        <v>2</v>
      </c>
      <c r="C6" s="72">
        <v>670406.78621999989</v>
      </c>
      <c r="D6" s="72">
        <v>448468</v>
      </c>
      <c r="E6" s="72">
        <v>436630</v>
      </c>
      <c r="F6" s="72">
        <v>468972.39774000004</v>
      </c>
    </row>
    <row r="7" spans="2:6" x14ac:dyDescent="0.25">
      <c r="B7" t="s">
        <v>3</v>
      </c>
      <c r="C7" s="72">
        <v>177.386</v>
      </c>
      <c r="D7" s="72">
        <v>311</v>
      </c>
      <c r="E7" s="72">
        <v>412</v>
      </c>
      <c r="F7" s="72">
        <v>675.07500000000005</v>
      </c>
    </row>
    <row r="8" spans="2:6" x14ac:dyDescent="0.25">
      <c r="B8" t="s">
        <v>4</v>
      </c>
      <c r="C8" s="72">
        <v>0</v>
      </c>
      <c r="D8" s="72">
        <v>0</v>
      </c>
      <c r="E8" s="72">
        <v>0</v>
      </c>
      <c r="F8" s="72">
        <v>0</v>
      </c>
    </row>
    <row r="9" spans="2:6" x14ac:dyDescent="0.25">
      <c r="B9" t="s">
        <v>5</v>
      </c>
      <c r="C9" s="72">
        <v>-86922.90724</v>
      </c>
      <c r="D9" s="72">
        <v>-97068</v>
      </c>
      <c r="E9" s="72">
        <v>-89861</v>
      </c>
      <c r="F9" s="72">
        <v>-115990.73897999999</v>
      </c>
    </row>
    <row r="10" spans="2:6" x14ac:dyDescent="0.25">
      <c r="B10" t="s">
        <v>6</v>
      </c>
      <c r="C10" s="72">
        <v>-149.9967</v>
      </c>
      <c r="D10" s="72">
        <v>-200</v>
      </c>
      <c r="E10" s="72">
        <v>-166</v>
      </c>
      <c r="F10" s="72">
        <v>-212</v>
      </c>
    </row>
    <row r="11" spans="2:6" x14ac:dyDescent="0.25">
      <c r="B11" t="s">
        <v>7</v>
      </c>
      <c r="C11" s="72">
        <v>1109824.9596000002</v>
      </c>
      <c r="D11" s="72">
        <v>609830</v>
      </c>
      <c r="E11" s="72">
        <v>489965</v>
      </c>
      <c r="F11" s="72">
        <v>401113.67589999997</v>
      </c>
    </row>
    <row r="12" spans="2:6" x14ac:dyDescent="0.25">
      <c r="B12" s="29" t="s">
        <v>8</v>
      </c>
      <c r="C12" s="30">
        <v>6481485.820460001</v>
      </c>
      <c r="D12" s="30">
        <v>5753755</v>
      </c>
      <c r="E12" s="30">
        <v>5607667</v>
      </c>
      <c r="F12" s="30">
        <v>5457903.2199499998</v>
      </c>
    </row>
    <row r="13" spans="2:6" x14ac:dyDescent="0.25">
      <c r="C13" s="6"/>
      <c r="D13" s="6"/>
      <c r="E13" s="6"/>
      <c r="F13" s="6"/>
    </row>
    <row r="14" spans="2:6" ht="45" x14ac:dyDescent="0.25">
      <c r="B14" s="28" t="s">
        <v>73</v>
      </c>
      <c r="C14" s="30"/>
      <c r="D14" s="30"/>
      <c r="E14" s="30"/>
      <c r="F14" s="30"/>
    </row>
    <row r="15" spans="2:6" x14ac:dyDescent="0.25">
      <c r="C15" s="40">
        <v>2015</v>
      </c>
      <c r="D15" s="40">
        <v>2014</v>
      </c>
      <c r="E15" s="40">
        <v>2013</v>
      </c>
      <c r="F15" s="40">
        <v>2012</v>
      </c>
    </row>
    <row r="16" spans="2:6" x14ac:dyDescent="0.25">
      <c r="B16" t="s">
        <v>0</v>
      </c>
      <c r="C16" s="72">
        <v>391445.86193539924</v>
      </c>
      <c r="D16" s="72">
        <v>379279</v>
      </c>
      <c r="E16" s="72">
        <v>361705</v>
      </c>
      <c r="F16" s="72">
        <v>354768.67331211112</v>
      </c>
    </row>
    <row r="17" spans="2:7" x14ac:dyDescent="0.25">
      <c r="B17" t="s">
        <v>1</v>
      </c>
      <c r="C17" s="72">
        <v>641421.91714785737</v>
      </c>
      <c r="D17" s="72">
        <v>631579</v>
      </c>
      <c r="E17" s="72">
        <v>592547</v>
      </c>
      <c r="F17" s="72">
        <v>538568.44337036344</v>
      </c>
    </row>
    <row r="18" spans="2:7" x14ac:dyDescent="0.25">
      <c r="B18" t="s">
        <v>2</v>
      </c>
      <c r="C18" s="72">
        <v>1414342.2625447595</v>
      </c>
      <c r="D18" s="72">
        <v>1625259</v>
      </c>
      <c r="E18" s="72">
        <v>1607325</v>
      </c>
      <c r="F18" s="72">
        <v>1586787.7471418094</v>
      </c>
    </row>
    <row r="19" spans="2:7" x14ac:dyDescent="0.25">
      <c r="B19" t="s">
        <v>3</v>
      </c>
      <c r="C19" s="72">
        <v>128805.19602999999</v>
      </c>
      <c r="D19" s="72">
        <v>106179</v>
      </c>
      <c r="E19" s="72">
        <v>127332</v>
      </c>
      <c r="F19" s="72">
        <v>109944.86164</v>
      </c>
    </row>
    <row r="20" spans="2:7" x14ac:dyDescent="0.25">
      <c r="B20" t="s">
        <v>4</v>
      </c>
      <c r="C20" s="72">
        <v>0</v>
      </c>
      <c r="D20" s="72">
        <v>0</v>
      </c>
      <c r="E20" s="72">
        <v>0</v>
      </c>
      <c r="F20" s="72">
        <v>-2971.0462000000002</v>
      </c>
    </row>
    <row r="21" spans="2:7" x14ac:dyDescent="0.25">
      <c r="B21" t="s">
        <v>5</v>
      </c>
      <c r="C21" s="72">
        <v>-369999.99486651842</v>
      </c>
      <c r="D21" s="72">
        <v>-351212</v>
      </c>
      <c r="E21" s="72">
        <v>-322013</v>
      </c>
      <c r="F21" s="72">
        <v>-322508.52214452677</v>
      </c>
    </row>
    <row r="22" spans="2:7" x14ac:dyDescent="0.25">
      <c r="B22" s="47" t="s">
        <v>6</v>
      </c>
      <c r="C22" s="48">
        <v>0</v>
      </c>
      <c r="D22" s="48">
        <v>0</v>
      </c>
      <c r="E22" s="48">
        <v>0</v>
      </c>
      <c r="F22" s="48">
        <v>0</v>
      </c>
    </row>
    <row r="23" spans="2:7" x14ac:dyDescent="0.25">
      <c r="B23" t="s">
        <v>7</v>
      </c>
      <c r="C23" s="72">
        <v>-1174171.6674738673</v>
      </c>
      <c r="D23" s="72">
        <v>-649474</v>
      </c>
      <c r="E23" s="72">
        <v>-527349</v>
      </c>
      <c r="F23" s="72">
        <v>-462221.36770074168</v>
      </c>
    </row>
    <row r="24" spans="2:7" x14ac:dyDescent="0.25">
      <c r="B24" s="28" t="s">
        <v>8</v>
      </c>
      <c r="C24" s="30">
        <v>1031843.5753176301</v>
      </c>
      <c r="D24" s="30">
        <v>1741610</v>
      </c>
      <c r="E24" s="30">
        <v>1839547</v>
      </c>
      <c r="F24" s="30">
        <v>1802368.7894190154</v>
      </c>
    </row>
    <row r="25" spans="2:7" x14ac:dyDescent="0.25">
      <c r="C25" s="2"/>
      <c r="D25" s="2"/>
      <c r="E25" s="2"/>
      <c r="F25" s="2"/>
    </row>
    <row r="26" spans="2:7" ht="30" x14ac:dyDescent="0.25">
      <c r="B26" s="28" t="s">
        <v>74</v>
      </c>
      <c r="C26" s="30"/>
      <c r="D26" s="30"/>
      <c r="E26" s="30"/>
      <c r="F26" s="30"/>
    </row>
    <row r="27" spans="2:7" x14ac:dyDescent="0.25">
      <c r="C27" s="40">
        <v>2015</v>
      </c>
      <c r="D27" s="40">
        <v>2014</v>
      </c>
      <c r="E27" s="40">
        <v>2013</v>
      </c>
      <c r="F27" s="40">
        <v>2012</v>
      </c>
      <c r="G27" s="40"/>
    </row>
    <row r="28" spans="2:7" x14ac:dyDescent="0.25">
      <c r="B28" t="s">
        <v>20</v>
      </c>
      <c r="C28" s="72">
        <v>158519.3709726079</v>
      </c>
      <c r="D28" s="72">
        <v>150080</v>
      </c>
      <c r="E28" s="72">
        <v>163556</v>
      </c>
      <c r="F28" s="72">
        <v>151307.02273721117</v>
      </c>
    </row>
    <row r="29" spans="2:7" x14ac:dyDescent="0.25">
      <c r="B29" t="s">
        <v>21</v>
      </c>
      <c r="C29" s="72">
        <v>185318.19746317412</v>
      </c>
      <c r="D29" s="72">
        <v>184468</v>
      </c>
      <c r="E29" s="72">
        <v>170103</v>
      </c>
      <c r="F29" s="72">
        <v>168530.66445454379</v>
      </c>
    </row>
    <row r="30" spans="2:7" x14ac:dyDescent="0.25">
      <c r="B30" t="s">
        <v>22</v>
      </c>
      <c r="C30" s="72">
        <v>25148.619885797521</v>
      </c>
      <c r="D30" s="72">
        <v>15809</v>
      </c>
      <c r="E30" s="72">
        <v>13331</v>
      </c>
      <c r="F30" s="72">
        <v>18697.448649417274</v>
      </c>
    </row>
    <row r="31" spans="2:7" x14ac:dyDescent="0.25">
      <c r="B31" t="s">
        <v>78</v>
      </c>
      <c r="C31" s="72">
        <v>0</v>
      </c>
      <c r="D31" s="72">
        <v>0</v>
      </c>
      <c r="E31" s="72">
        <v>0</v>
      </c>
      <c r="F31" s="72">
        <v>0</v>
      </c>
    </row>
    <row r="32" spans="2:7" x14ac:dyDescent="0.25">
      <c r="B32" s="29" t="s">
        <v>8</v>
      </c>
      <c r="C32" s="30">
        <v>368986.18832157948</v>
      </c>
      <c r="D32" s="30">
        <v>350357</v>
      </c>
      <c r="E32" s="30">
        <v>346990</v>
      </c>
      <c r="F32" s="30">
        <v>338535.13584117225</v>
      </c>
    </row>
    <row r="33" spans="2:6" x14ac:dyDescent="0.25">
      <c r="C33" s="6"/>
      <c r="D33" s="6"/>
      <c r="E33" s="6"/>
      <c r="F33" s="6"/>
    </row>
    <row r="34" spans="2:6" ht="30" x14ac:dyDescent="0.25">
      <c r="B34" s="28" t="s">
        <v>75</v>
      </c>
      <c r="C34" s="30"/>
      <c r="D34" s="30"/>
      <c r="E34" s="30"/>
      <c r="F34" s="30"/>
    </row>
    <row r="35" spans="2:6" x14ac:dyDescent="0.25">
      <c r="C35" s="29">
        <v>2015</v>
      </c>
      <c r="D35" s="29">
        <v>2014</v>
      </c>
      <c r="E35" s="29">
        <v>2013</v>
      </c>
      <c r="F35" s="29">
        <v>2012</v>
      </c>
    </row>
    <row r="36" spans="2:6" x14ac:dyDescent="0.25">
      <c r="B36" s="8" t="s">
        <v>23</v>
      </c>
      <c r="C36" s="13">
        <v>0</v>
      </c>
      <c r="D36" s="13">
        <v>0</v>
      </c>
      <c r="E36" s="13">
        <v>0</v>
      </c>
      <c r="F36" s="13">
        <v>0</v>
      </c>
    </row>
    <row r="37" spans="2:6" x14ac:dyDescent="0.25">
      <c r="B37" t="s">
        <v>24</v>
      </c>
      <c r="C37" s="13">
        <v>0</v>
      </c>
      <c r="D37" s="13">
        <v>0</v>
      </c>
      <c r="E37" s="13">
        <v>0</v>
      </c>
      <c r="F37" s="13">
        <v>0</v>
      </c>
    </row>
    <row r="38" spans="2:6" x14ac:dyDescent="0.25">
      <c r="B38" t="s">
        <v>25</v>
      </c>
      <c r="C38" s="72">
        <v>6298.634</v>
      </c>
      <c r="D38" s="72">
        <v>6510.7030000000004</v>
      </c>
      <c r="E38" s="72">
        <v>5607.01</v>
      </c>
      <c r="F38" s="72">
        <v>4081.7919796485999</v>
      </c>
    </row>
    <row r="39" spans="2:6" x14ac:dyDescent="0.25">
      <c r="B39" s="42" t="s">
        <v>8</v>
      </c>
      <c r="C39" s="43">
        <v>6298.634</v>
      </c>
      <c r="D39" s="43">
        <v>6510.7030000000004</v>
      </c>
      <c r="E39" s="43">
        <v>5607.01</v>
      </c>
      <c r="F39" s="43">
        <v>4081.7919796485999</v>
      </c>
    </row>
    <row r="40" spans="2:6" x14ac:dyDescent="0.25">
      <c r="B40" s="29"/>
      <c r="C40" s="30"/>
      <c r="D40" s="30"/>
      <c r="E40" s="30"/>
      <c r="F40" s="30"/>
    </row>
    <row r="41" spans="2:6" x14ac:dyDescent="0.25">
      <c r="B41" s="100" t="s">
        <v>76</v>
      </c>
      <c r="C41" s="43"/>
      <c r="D41" s="43"/>
      <c r="E41" s="43"/>
      <c r="F41" s="43"/>
    </row>
    <row r="42" spans="2:6" x14ac:dyDescent="0.25">
      <c r="B42" s="28"/>
      <c r="C42" s="30">
        <v>2015</v>
      </c>
      <c r="D42" s="30">
        <v>2014</v>
      </c>
      <c r="E42" s="30">
        <v>2013</v>
      </c>
      <c r="F42" s="30">
        <v>2012</v>
      </c>
    </row>
    <row r="43" spans="2:6" x14ac:dyDescent="0.25">
      <c r="B43" t="s">
        <v>26</v>
      </c>
      <c r="C43" s="30">
        <v>0</v>
      </c>
      <c r="D43" s="30">
        <v>0</v>
      </c>
      <c r="E43" s="30">
        <v>0</v>
      </c>
      <c r="F43" s="30">
        <v>0</v>
      </c>
    </row>
    <row r="44" spans="2:6" x14ac:dyDescent="0.25">
      <c r="B44" s="8" t="s">
        <v>27</v>
      </c>
      <c r="C44" s="13">
        <v>87016.501478178252</v>
      </c>
      <c r="D44" s="13">
        <v>85663</v>
      </c>
      <c r="E44" s="13">
        <v>85587</v>
      </c>
      <c r="F44" s="13">
        <v>25192.600579999998</v>
      </c>
    </row>
    <row r="45" spans="2:6" x14ac:dyDescent="0.25">
      <c r="B45" t="s">
        <v>28</v>
      </c>
      <c r="C45" s="19">
        <v>14841.71977</v>
      </c>
      <c r="D45" s="19">
        <v>15571</v>
      </c>
      <c r="E45" s="19">
        <v>13906</v>
      </c>
      <c r="F45" s="19">
        <v>13220.6698</v>
      </c>
    </row>
    <row r="46" spans="2:6" x14ac:dyDescent="0.25">
      <c r="B46" s="42" t="s">
        <v>8</v>
      </c>
      <c r="C46" s="43">
        <v>101858.22124817828</v>
      </c>
      <c r="D46" s="43">
        <v>101234</v>
      </c>
      <c r="E46" s="43">
        <v>99493</v>
      </c>
      <c r="F46" s="43">
        <v>38413.270379999994</v>
      </c>
    </row>
    <row r="47" spans="2:6" x14ac:dyDescent="0.25">
      <c r="B47" s="29"/>
      <c r="C47" s="30"/>
      <c r="D47" s="30"/>
      <c r="E47" s="30"/>
      <c r="F47" s="30"/>
    </row>
    <row r="48" spans="2:6" x14ac:dyDescent="0.25">
      <c r="B48" s="100" t="s">
        <v>77</v>
      </c>
      <c r="C48" s="43"/>
      <c r="D48" s="43"/>
      <c r="E48" s="43"/>
      <c r="F48" s="43"/>
    </row>
    <row r="49" spans="2:7" x14ac:dyDescent="0.25">
      <c r="B49" s="28"/>
      <c r="C49" s="30">
        <v>2015</v>
      </c>
      <c r="D49" s="30">
        <v>2014</v>
      </c>
      <c r="E49" s="30">
        <v>2013</v>
      </c>
      <c r="F49" s="30">
        <v>2012</v>
      </c>
    </row>
    <row r="50" spans="2:7" x14ac:dyDescent="0.25">
      <c r="B50" s="2" t="s">
        <v>29</v>
      </c>
      <c r="C50" s="101">
        <v>164980.49841206986</v>
      </c>
      <c r="D50" s="101">
        <v>188106</v>
      </c>
      <c r="E50" s="101">
        <v>176918</v>
      </c>
      <c r="F50" s="101">
        <v>341893.078112908</v>
      </c>
      <c r="G50" s="40"/>
    </row>
    <row r="51" spans="2:7" x14ac:dyDescent="0.25">
      <c r="B51" t="s">
        <v>30</v>
      </c>
      <c r="C51" s="72">
        <v>59788.145419999993</v>
      </c>
      <c r="D51" s="72">
        <v>46975</v>
      </c>
      <c r="E51" s="72">
        <v>42132</v>
      </c>
      <c r="F51" s="72">
        <v>34145</v>
      </c>
    </row>
    <row r="52" spans="2:7" x14ac:dyDescent="0.25">
      <c r="B52" s="51" t="s">
        <v>31</v>
      </c>
      <c r="C52" s="48">
        <v>0</v>
      </c>
      <c r="D52" s="48">
        <v>0</v>
      </c>
      <c r="E52" s="48">
        <v>0</v>
      </c>
      <c r="F52" s="48">
        <v>0</v>
      </c>
    </row>
    <row r="53" spans="2:7" x14ac:dyDescent="0.25">
      <c r="B53" s="49" t="s">
        <v>32</v>
      </c>
      <c r="C53" s="48">
        <v>0</v>
      </c>
      <c r="D53" s="48">
        <v>0</v>
      </c>
      <c r="E53" s="48">
        <v>0</v>
      </c>
      <c r="F53" s="48">
        <v>0</v>
      </c>
    </row>
    <row r="54" spans="2:7" x14ac:dyDescent="0.25">
      <c r="B54" s="49" t="s">
        <v>33</v>
      </c>
      <c r="C54" s="50">
        <v>730667.78837999981</v>
      </c>
      <c r="D54" s="50">
        <v>766506</v>
      </c>
      <c r="E54" s="50">
        <v>714288.91</v>
      </c>
      <c r="F54" s="50">
        <v>670820</v>
      </c>
    </row>
    <row r="55" spans="2:7" x14ac:dyDescent="0.25">
      <c r="B55" s="49" t="s">
        <v>34</v>
      </c>
      <c r="C55" s="50">
        <v>0</v>
      </c>
      <c r="D55" s="50">
        <v>0</v>
      </c>
      <c r="E55" s="50">
        <v>0</v>
      </c>
      <c r="F55" s="50">
        <v>0</v>
      </c>
    </row>
    <row r="56" spans="2:7" x14ac:dyDescent="0.25">
      <c r="B56" s="49" t="s">
        <v>35</v>
      </c>
      <c r="C56" s="50">
        <v>-43885.861779999999</v>
      </c>
      <c r="D56" s="50">
        <v>-41740</v>
      </c>
      <c r="E56" s="50">
        <v>-40461</v>
      </c>
      <c r="F56" s="50">
        <v>0</v>
      </c>
    </row>
    <row r="57" spans="2:7" x14ac:dyDescent="0.25">
      <c r="B57" s="47" t="s">
        <v>36</v>
      </c>
      <c r="C57" s="48">
        <v>-118797.01992999999</v>
      </c>
      <c r="D57" s="48">
        <v>-110236</v>
      </c>
      <c r="E57" s="48">
        <v>-113983</v>
      </c>
      <c r="F57" s="48">
        <v>-113414.69378</v>
      </c>
    </row>
    <row r="58" spans="2:7" x14ac:dyDescent="0.25">
      <c r="B58" s="49" t="s">
        <v>37</v>
      </c>
      <c r="C58" s="50">
        <v>21112.486230000002</v>
      </c>
      <c r="D58" s="50">
        <v>56947</v>
      </c>
      <c r="E58" s="50">
        <v>76259</v>
      </c>
      <c r="F58" s="50">
        <v>102812.05247</v>
      </c>
    </row>
    <row r="59" spans="2:7" x14ac:dyDescent="0.25">
      <c r="B59" s="51" t="s">
        <v>38</v>
      </c>
      <c r="C59" s="48">
        <v>19361.96284</v>
      </c>
      <c r="D59" s="48">
        <v>19791</v>
      </c>
      <c r="E59" s="48">
        <v>20079</v>
      </c>
      <c r="F59" s="48">
        <v>20334.903829999999</v>
      </c>
    </row>
    <row r="60" spans="2:7" x14ac:dyDescent="0.25">
      <c r="B60" s="49" t="s">
        <v>39</v>
      </c>
      <c r="C60" s="48">
        <v>105989.05402</v>
      </c>
      <c r="D60" s="48">
        <v>77410</v>
      </c>
      <c r="E60" s="48">
        <v>114298</v>
      </c>
      <c r="F60" s="48">
        <v>92789.214210000006</v>
      </c>
    </row>
    <row r="61" spans="2:7" x14ac:dyDescent="0.25">
      <c r="B61" t="s">
        <v>41</v>
      </c>
      <c r="C61" s="72">
        <v>178010.701</v>
      </c>
      <c r="D61" s="72">
        <v>147795</v>
      </c>
      <c r="E61" s="72">
        <v>145648</v>
      </c>
      <c r="F61" s="72">
        <v>131471.34770927779</v>
      </c>
    </row>
    <row r="62" spans="2:7" x14ac:dyDescent="0.25">
      <c r="B62" t="s">
        <v>42</v>
      </c>
      <c r="C62" s="72">
        <v>197768.53743999999</v>
      </c>
      <c r="D62" s="72">
        <v>202236</v>
      </c>
      <c r="E62" s="72">
        <v>187954</v>
      </c>
      <c r="F62" s="72">
        <v>165742.02280999999</v>
      </c>
    </row>
    <row r="63" spans="2:7" x14ac:dyDescent="0.25">
      <c r="B63" t="s">
        <v>43</v>
      </c>
      <c r="C63" s="72">
        <v>285.72899999999998</v>
      </c>
      <c r="D63" s="72">
        <v>283</v>
      </c>
      <c r="E63" s="72">
        <v>0</v>
      </c>
      <c r="F63" s="72">
        <v>0</v>
      </c>
    </row>
    <row r="64" spans="2:7" x14ac:dyDescent="0.25">
      <c r="B64" t="s">
        <v>44</v>
      </c>
      <c r="C64" s="72">
        <v>5310.8695100000177</v>
      </c>
      <c r="D64" s="72">
        <v>3095</v>
      </c>
      <c r="E64" s="72">
        <v>103</v>
      </c>
      <c r="F64" s="72">
        <v>0</v>
      </c>
    </row>
    <row r="65" spans="2:6" x14ac:dyDescent="0.25">
      <c r="B65" t="s">
        <v>45</v>
      </c>
      <c r="C65" s="72">
        <v>13440.582519999998</v>
      </c>
      <c r="D65" s="72">
        <v>14685</v>
      </c>
      <c r="E65" s="72">
        <v>13238</v>
      </c>
      <c r="F65" s="72">
        <v>10607.331744864865</v>
      </c>
    </row>
    <row r="66" spans="2:6" x14ac:dyDescent="0.25">
      <c r="B66" t="s">
        <v>46</v>
      </c>
      <c r="C66" s="72">
        <v>46118.347919999993</v>
      </c>
      <c r="D66" s="72">
        <v>38846</v>
      </c>
      <c r="E66" s="72">
        <v>42913</v>
      </c>
      <c r="F66" s="72">
        <v>42074.955810000007</v>
      </c>
    </row>
    <row r="67" spans="2:6" x14ac:dyDescent="0.25">
      <c r="B67" t="s">
        <v>109</v>
      </c>
      <c r="C67" s="72">
        <v>269366.39671</v>
      </c>
      <c r="D67" s="72">
        <v>251033</v>
      </c>
      <c r="E67" s="72">
        <v>233153</v>
      </c>
      <c r="F67" s="72">
        <v>313496.89186000003</v>
      </c>
    </row>
    <row r="68" spans="2:6" x14ac:dyDescent="0.25">
      <c r="B68" t="s">
        <v>47</v>
      </c>
      <c r="C68" s="72">
        <v>16562.109530000002</v>
      </c>
      <c r="D68" s="72">
        <v>15127</v>
      </c>
      <c r="E68" s="72">
        <v>16119</v>
      </c>
      <c r="F68" s="72">
        <v>24597</v>
      </c>
    </row>
    <row r="69" spans="2:6" x14ac:dyDescent="0.25">
      <c r="B69" t="s">
        <v>48</v>
      </c>
      <c r="C69" s="72">
        <v>38654.673739999998</v>
      </c>
      <c r="D69" s="72">
        <v>35723</v>
      </c>
      <c r="E69" s="72">
        <v>35799</v>
      </c>
      <c r="F69" s="72">
        <v>31540.912406216215</v>
      </c>
    </row>
    <row r="70" spans="2:6" x14ac:dyDescent="0.25">
      <c r="B70" t="s">
        <v>49</v>
      </c>
      <c r="C70" s="72">
        <v>0</v>
      </c>
      <c r="D70" s="72">
        <v>0</v>
      </c>
      <c r="E70" s="72">
        <v>0</v>
      </c>
      <c r="F70" s="72">
        <v>0</v>
      </c>
    </row>
    <row r="71" spans="2:6" x14ac:dyDescent="0.25">
      <c r="B71" t="s">
        <v>50</v>
      </c>
      <c r="C71" s="72">
        <v>-154.33799999999999</v>
      </c>
      <c r="D71" s="72">
        <v>213</v>
      </c>
      <c r="E71" s="72">
        <v>324</v>
      </c>
      <c r="F71" s="72">
        <v>174</v>
      </c>
    </row>
    <row r="72" spans="2:6" x14ac:dyDescent="0.25">
      <c r="B72" t="s">
        <v>110</v>
      </c>
      <c r="C72" s="72">
        <v>2352.03397</v>
      </c>
      <c r="D72" s="72">
        <v>2594</v>
      </c>
      <c r="E72" s="72">
        <v>0</v>
      </c>
      <c r="F72" s="72">
        <v>0</v>
      </c>
    </row>
    <row r="73" spans="2:6" x14ac:dyDescent="0.25">
      <c r="B73" t="s">
        <v>111</v>
      </c>
      <c r="C73" s="72">
        <v>56844.630850000001</v>
      </c>
      <c r="D73" s="72">
        <v>23085</v>
      </c>
      <c r="E73" s="72">
        <v>0</v>
      </c>
      <c r="F73" s="72">
        <v>0</v>
      </c>
    </row>
    <row r="74" spans="2:6" x14ac:dyDescent="0.25">
      <c r="B74" s="49" t="s">
        <v>51</v>
      </c>
      <c r="C74" s="50">
        <v>249715.87474700826</v>
      </c>
      <c r="D74" s="50">
        <v>247379</v>
      </c>
      <c r="E74" s="50">
        <v>239712</v>
      </c>
      <c r="F74" s="50">
        <v>132161</v>
      </c>
    </row>
    <row r="75" spans="2:6" x14ac:dyDescent="0.25">
      <c r="B75" s="49" t="s">
        <v>124</v>
      </c>
      <c r="C75" s="50">
        <v>0</v>
      </c>
      <c r="D75" s="50">
        <v>-19358</v>
      </c>
      <c r="E75" s="50">
        <v>45151</v>
      </c>
      <c r="F75" s="50">
        <v>-84828.633999999991</v>
      </c>
    </row>
    <row r="76" spans="2:6" x14ac:dyDescent="0.25">
      <c r="B76" s="42" t="s">
        <v>8</v>
      </c>
      <c r="C76" s="43">
        <v>2050390.737529078</v>
      </c>
      <c r="D76" s="43">
        <v>2003989</v>
      </c>
      <c r="E76" s="43">
        <v>1985599.91</v>
      </c>
      <c r="F76" s="43">
        <v>1949678.3249333687</v>
      </c>
    </row>
    <row r="77" spans="2:6" x14ac:dyDescent="0.25">
      <c r="C77" s="6"/>
      <c r="D77" s="6"/>
      <c r="E77" s="6"/>
      <c r="F77" s="6"/>
    </row>
    <row r="78" spans="2:6" x14ac:dyDescent="0.25">
      <c r="C78" s="6"/>
      <c r="D78" s="6"/>
      <c r="E78" s="6"/>
      <c r="F78" s="6"/>
    </row>
    <row r="79" spans="2:6" x14ac:dyDescent="0.25">
      <c r="C79" s="6"/>
      <c r="D79" s="6"/>
      <c r="E79" s="6"/>
      <c r="F79" s="6"/>
    </row>
    <row r="80" spans="2:6" x14ac:dyDescent="0.25">
      <c r="C80" s="6"/>
      <c r="D80" s="6"/>
      <c r="E80" s="6"/>
      <c r="F80" s="6"/>
    </row>
    <row r="81" spans="2:6" x14ac:dyDescent="0.25">
      <c r="B81" s="29"/>
      <c r="C81" s="30"/>
      <c r="D81" s="30"/>
      <c r="E81" s="30"/>
      <c r="F81" s="30"/>
    </row>
    <row r="82" spans="2:6" x14ac:dyDescent="0.25">
      <c r="C82" s="6"/>
      <c r="D82" s="6"/>
      <c r="E82" s="6"/>
      <c r="F82" s="6"/>
    </row>
    <row r="83" spans="2:6" x14ac:dyDescent="0.25">
      <c r="C83" s="6"/>
      <c r="D83" s="6"/>
      <c r="E83" s="6"/>
      <c r="F83" s="6"/>
    </row>
    <row r="84" spans="2:6" x14ac:dyDescent="0.25">
      <c r="C84" s="6"/>
      <c r="D84" s="6"/>
      <c r="E84" s="6"/>
      <c r="F84" s="6"/>
    </row>
    <row r="85" spans="2:6" x14ac:dyDescent="0.25">
      <c r="B85" s="6"/>
      <c r="C85" s="6"/>
      <c r="D85" s="6"/>
      <c r="E85" s="6"/>
      <c r="F85" s="6"/>
    </row>
    <row r="86" spans="2:6" x14ac:dyDescent="0.25">
      <c r="C86" s="6"/>
      <c r="D86" s="6"/>
      <c r="E86" s="6"/>
      <c r="F86" s="6"/>
    </row>
    <row r="87" spans="2:6" x14ac:dyDescent="0.25">
      <c r="C87" s="6"/>
      <c r="D87" s="6"/>
      <c r="E87" s="6"/>
      <c r="F87" s="6"/>
    </row>
    <row r="88" spans="2:6" x14ac:dyDescent="0.25">
      <c r="C88" s="6"/>
      <c r="D88" s="6"/>
      <c r="E88" s="6"/>
      <c r="F88" s="6"/>
    </row>
    <row r="89" spans="2:6" x14ac:dyDescent="0.25">
      <c r="C89" s="6"/>
      <c r="D89" s="6"/>
      <c r="E89" s="6"/>
      <c r="F89" s="6"/>
    </row>
    <row r="90" spans="2:6" x14ac:dyDescent="0.25">
      <c r="C90" s="6"/>
      <c r="D90" s="6"/>
      <c r="E90" s="6"/>
      <c r="F90" s="6"/>
    </row>
    <row r="91" spans="2:6" x14ac:dyDescent="0.25">
      <c r="B91" s="2"/>
      <c r="C91" s="13"/>
      <c r="D91" s="13"/>
      <c r="E91" s="13"/>
      <c r="F91" s="13"/>
    </row>
  </sheetData>
  <sheetProtection algorithmName="SHA-512" hashValue="X2p0XakZLGOvzc7ZfRBRiFTw/I4UOHgIM0WF06EEHOWledaJGprV2VHrpHgZ6jQr8Xoxhh9KLyv4Z7cQ2WJqUw==" saltValue="OEbWZVbwEWMfgKZPNuithw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14</vt:i4>
      </vt:variant>
    </vt:vector>
  </HeadingPairs>
  <TitlesOfParts>
    <vt:vector size="25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Udtømmende</vt:lpstr>
      <vt:lpstr>Rapport</vt:lpstr>
      <vt:lpstr>Rapport SGH</vt:lpstr>
      <vt:lpstr>Afstemning af ikke fordelte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2018-07-23T15:06:07Z</cp:lastPrinted>
  <dcterms:created xsi:type="dcterms:W3CDTF">2011-12-09T07:32:30Z</dcterms:created>
  <dcterms:modified xsi:type="dcterms:W3CDTF">2023-01-02T13:08:22Z</dcterms:modified>
</cp:coreProperties>
</file>